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kawana/Desktop/DATA0/課題申請/2025/IRT課題/"/>
    </mc:Choice>
  </mc:AlternateContent>
  <xr:revisionPtr revIDLastSave="0" documentId="13_ncr:1_{C98CE91B-1C37-D245-B914-F099BF769C19}" xr6:coauthVersionLast="47" xr6:coauthVersionMax="47" xr10:uidLastSave="{00000000-0000-0000-0000-000000000000}"/>
  <workbookProtection workbookAlgorithmName="SHA-512" workbookHashValue="m8opBUA0MC+CVl0WUSh/pnnknaiYuNGRkgoYDoA1eTZ2KmWDuiJ4FKsKa3dJuVG29cfvk1QnGuN0OI9BQJnqxQ==" workbookSaltValue="LDLll82o8yasdw9dDpNPnA==" workbookSpinCount="100000" lockStructure="1"/>
  <bookViews>
    <workbookView xWindow="5880" yWindow="500" windowWidth="24460" windowHeight="21100" xr2:uid="{00000000-000D-0000-FFFF-FFFF00000000}"/>
  </bookViews>
  <sheets>
    <sheet name="様式" sheetId="1" r:id="rId1"/>
    <sheet name="項目リスト(変更不可)" sheetId="2" state="hidden" r:id="rId2"/>
    <sheet name="R5_R6" sheetId="6" state="hidden" r:id="rId3"/>
  </sheets>
  <definedNames>
    <definedName name="_xlnm.Print_Area" localSheetId="2">'R5_R6'!$A$1:$S$23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3" i="1" l="1"/>
  <c r="T103" i="1"/>
  <c r="X48" i="1"/>
  <c r="R48" i="1"/>
  <c r="L48" i="1"/>
  <c r="F48" i="1"/>
  <c r="K19" i="6"/>
  <c r="S19" i="6"/>
  <c r="M19" i="6"/>
  <c r="L19" i="6"/>
  <c r="C19" i="6"/>
  <c r="E19" i="6"/>
  <c r="D19" i="6"/>
  <c r="K18" i="6"/>
  <c r="S18" i="6"/>
  <c r="M18" i="6"/>
  <c r="L18" i="6"/>
  <c r="C18" i="6"/>
  <c r="J18" i="6"/>
  <c r="E18" i="6"/>
  <c r="D18" i="6"/>
  <c r="K17" i="6"/>
  <c r="S17" i="6"/>
  <c r="M17" i="6"/>
  <c r="L17" i="6"/>
  <c r="C17" i="6"/>
  <c r="J17" i="6"/>
  <c r="E17" i="6"/>
  <c r="D17" i="6"/>
  <c r="K16" i="6"/>
  <c r="S16" i="6"/>
  <c r="M16" i="6"/>
  <c r="L16" i="6"/>
  <c r="C16" i="6"/>
  <c r="J16" i="6"/>
  <c r="E16" i="6"/>
  <c r="D16" i="6"/>
  <c r="K15" i="6"/>
  <c r="S15" i="6"/>
  <c r="M15" i="6"/>
  <c r="L15" i="6"/>
  <c r="C15" i="6"/>
  <c r="J15" i="6"/>
  <c r="E15" i="6"/>
  <c r="D15" i="6"/>
  <c r="K14" i="6"/>
  <c r="S14" i="6"/>
  <c r="M14" i="6"/>
  <c r="L14" i="6"/>
  <c r="C14" i="6"/>
  <c r="J14" i="6"/>
  <c r="E14" i="6"/>
  <c r="D14" i="6"/>
  <c r="K13" i="6"/>
  <c r="S13" i="6"/>
  <c r="M13" i="6"/>
  <c r="L13" i="6"/>
  <c r="C13" i="6"/>
  <c r="J13" i="6"/>
  <c r="E13" i="6"/>
  <c r="D13" i="6"/>
  <c r="K12" i="6"/>
  <c r="S12" i="6"/>
  <c r="M12" i="6"/>
  <c r="L12" i="6"/>
  <c r="C12" i="6"/>
  <c r="J12" i="6"/>
  <c r="E12" i="6"/>
  <c r="D12" i="6"/>
  <c r="K11" i="6"/>
  <c r="S11" i="6"/>
  <c r="M11" i="6"/>
  <c r="L11" i="6"/>
  <c r="C11" i="6"/>
  <c r="J11" i="6"/>
  <c r="E11" i="6"/>
  <c r="D11" i="6"/>
  <c r="K10" i="6"/>
  <c r="S10" i="6"/>
  <c r="M10" i="6"/>
  <c r="L10" i="6"/>
  <c r="C10" i="6"/>
  <c r="J10" i="6"/>
  <c r="E10" i="6"/>
  <c r="D10" i="6"/>
  <c r="K9" i="6"/>
  <c r="S9" i="6"/>
  <c r="M9" i="6"/>
  <c r="L9" i="6"/>
  <c r="C9" i="6"/>
  <c r="J9" i="6"/>
  <c r="E9" i="6"/>
  <c r="D9" i="6"/>
  <c r="K8" i="6"/>
  <c r="S8" i="6"/>
  <c r="M8" i="6"/>
  <c r="L8" i="6"/>
  <c r="C8" i="6"/>
  <c r="J8" i="6"/>
  <c r="E8" i="6"/>
  <c r="D8" i="6"/>
  <c r="K7" i="6"/>
  <c r="S7" i="6"/>
  <c r="M7" i="6"/>
  <c r="L7" i="6"/>
  <c r="C7" i="6"/>
  <c r="J7" i="6"/>
  <c r="E7" i="6"/>
  <c r="D7" i="6"/>
  <c r="K5" i="6"/>
  <c r="C5" i="6"/>
  <c r="M2" i="6"/>
  <c r="C46" i="1"/>
  <c r="B39" i="1"/>
  <c r="B38" i="1"/>
  <c r="B45" i="1"/>
  <c r="B99" i="1"/>
  <c r="AD105" i="1"/>
  <c r="M39" i="1"/>
  <c r="AD107" i="1"/>
  <c r="AD50" i="1"/>
  <c r="AB37" i="1"/>
  <c r="U37" i="1"/>
  <c r="AD48" i="1"/>
  <c r="M38" i="1"/>
  <c r="T39" i="1"/>
  <c r="T38" i="1"/>
  <c r="F2" i="1"/>
  <c r="AD39" i="1"/>
</calcChain>
</file>

<file path=xl/sharedStrings.xml><?xml version="1.0" encoding="utf-8"?>
<sst xmlns="http://schemas.openxmlformats.org/spreadsheetml/2006/main" count="190" uniqueCount="121">
  <si>
    <t>課題番号</t>
    <phoneticPr fontId="2"/>
  </si>
  <si>
    <t>※</t>
    <phoneticPr fontId="2"/>
  </si>
  <si>
    <t>（第　　　　　一　　　　　表）</t>
    <phoneticPr fontId="2"/>
  </si>
  <si>
    <t>受付番号</t>
    <phoneticPr fontId="2"/>
  </si>
  <si>
    <t>(1)
研究課題</t>
    <phoneticPr fontId="2"/>
  </si>
  <si>
    <t>(2)
責  任  者</t>
    <phoneticPr fontId="2"/>
  </si>
  <si>
    <t>所属部局名</t>
    <phoneticPr fontId="2"/>
  </si>
  <si>
    <t xml:space="preserve"> </t>
  </si>
  <si>
    <t>所属部局所在地</t>
    <phoneticPr fontId="2"/>
  </si>
  <si>
    <t>〒</t>
    <phoneticPr fontId="2"/>
  </si>
  <si>
    <t xml:space="preserve">   ふりがな</t>
    <phoneticPr fontId="2"/>
  </si>
  <si>
    <t>（氏　　名）</t>
    <phoneticPr fontId="2"/>
  </si>
  <si>
    <t>連絡先電話
およびFAX</t>
    <phoneticPr fontId="2"/>
  </si>
  <si>
    <t>e-mail</t>
    <phoneticPr fontId="2"/>
  </si>
  <si>
    <t>氏　　　名</t>
    <phoneticPr fontId="2"/>
  </si>
  <si>
    <t>所　属　部　局　名</t>
    <phoneticPr fontId="2"/>
  </si>
  <si>
    <t>身　　分</t>
    <phoneticPr fontId="2"/>
  </si>
  <si>
    <t>役　割　分　担</t>
    <phoneticPr fontId="2"/>
  </si>
  <si>
    <t>装置担当者</t>
    <phoneticPr fontId="2"/>
  </si>
  <si>
    <t>推薦者</t>
    <phoneticPr fontId="2"/>
  </si>
  <si>
    <t>(○をつける)</t>
    <phoneticPr fontId="2"/>
  </si>
  <si>
    <t>日)</t>
    <phoneticPr fontId="2"/>
  </si>
  <si>
    <t>日(</t>
    <phoneticPr fontId="2"/>
  </si>
  <si>
    <t>%)</t>
    <phoneticPr fontId="2"/>
  </si>
  <si>
    <t>※　委員会査定</t>
    <phoneticPr fontId="2"/>
  </si>
  <si>
    <t>日（</t>
    <phoneticPr fontId="2"/>
  </si>
  <si>
    <t xml:space="preserve"> ※欄には記入しないで下さい。</t>
    <phoneticPr fontId="2"/>
  </si>
  <si>
    <t>（第　　　　　二　　　　　表）</t>
    <phoneticPr fontId="2"/>
  </si>
  <si>
    <t>（第　　　　　三　　　　　表）</t>
    <phoneticPr fontId="2"/>
  </si>
  <si>
    <t>（第　　　　　四　　　　　表）</t>
    <phoneticPr fontId="2"/>
  </si>
  <si>
    <t>Accessory</t>
    <phoneticPr fontId="2"/>
  </si>
  <si>
    <t>GPTAS (4G)</t>
    <phoneticPr fontId="2"/>
  </si>
  <si>
    <t>PONTA (5G)</t>
    <phoneticPr fontId="2"/>
  </si>
  <si>
    <t>HQR (T1-1)</t>
    <phoneticPr fontId="2"/>
  </si>
  <si>
    <t>AKANE (T1-2)</t>
    <phoneticPr fontId="2"/>
  </si>
  <si>
    <t>HERMES (T1-3)</t>
    <phoneticPr fontId="2"/>
  </si>
  <si>
    <t>FONDER (T2-2)</t>
    <phoneticPr fontId="2"/>
  </si>
  <si>
    <t>HER (C1-1)</t>
    <phoneticPr fontId="2"/>
  </si>
  <si>
    <t>SANS-U (C1-2)</t>
    <phoneticPr fontId="2"/>
  </si>
  <si>
    <t>iNSE (C2-3-1)</t>
    <phoneticPr fontId="2"/>
  </si>
  <si>
    <t>AGNES (C3-1-1)</t>
    <phoneticPr fontId="2"/>
  </si>
  <si>
    <t>教授</t>
    <rPh sb="0" eb="2">
      <t>キョウジュ</t>
    </rPh>
    <phoneticPr fontId="2"/>
  </si>
  <si>
    <t>准教授</t>
    <phoneticPr fontId="2"/>
  </si>
  <si>
    <t>特任准教授</t>
    <phoneticPr fontId="2"/>
  </si>
  <si>
    <t>講師</t>
    <rPh sb="0" eb="2">
      <t>コウシ</t>
    </rPh>
    <phoneticPr fontId="2"/>
  </si>
  <si>
    <t>助教</t>
    <rPh sb="0" eb="2">
      <t>ジョキョウ</t>
    </rPh>
    <phoneticPr fontId="2"/>
  </si>
  <si>
    <t>特任助教</t>
    <rPh sb="0" eb="1">
      <t>トクニンジョキョウ</t>
    </rPh>
    <phoneticPr fontId="2"/>
  </si>
  <si>
    <t>博士研究員</t>
    <phoneticPr fontId="2"/>
  </si>
  <si>
    <t>研究員</t>
    <phoneticPr fontId="2"/>
  </si>
  <si>
    <t>研究主幹</t>
    <rPh sb="0" eb="1">
      <t>ケンキュウシュカn</t>
    </rPh>
    <phoneticPr fontId="2"/>
  </si>
  <si>
    <t>研究副主幹</t>
    <rPh sb="0" eb="1">
      <t>ケンキュウフクシュカn</t>
    </rPh>
    <phoneticPr fontId="2"/>
  </si>
  <si>
    <t>任期付研究員</t>
    <rPh sb="0" eb="3">
      <t>ケンキュウイn</t>
    </rPh>
    <phoneticPr fontId="2"/>
  </si>
  <si>
    <t>技術職員</t>
    <phoneticPr fontId="2"/>
  </si>
  <si>
    <t>技術補佐員</t>
    <rPh sb="0" eb="1">
      <t>ギジュツホサ</t>
    </rPh>
    <phoneticPr fontId="2"/>
  </si>
  <si>
    <t>大学院生</t>
    <phoneticPr fontId="2"/>
  </si>
  <si>
    <t>研究生</t>
    <phoneticPr fontId="2"/>
  </si>
  <si>
    <t>○</t>
    <phoneticPr fontId="2"/>
  </si>
  <si>
    <t>客員研究員</t>
    <phoneticPr fontId="2"/>
  </si>
  <si>
    <t>（身　　分）</t>
    <rPh sb="0" eb="1">
      <t>ミブn</t>
    </rPh>
    <phoneticPr fontId="2"/>
  </si>
  <si>
    <t xml:space="preserve"> </t>
    <phoneticPr fontId="2"/>
  </si>
  <si>
    <t>TOPAN (6G)</t>
    <phoneticPr fontId="2"/>
  </si>
  <si>
    <t>MINE (C3-1-2-2)</t>
    <phoneticPr fontId="2"/>
  </si>
  <si>
    <t>日</t>
    <rPh sb="0" eb="1">
      <t>ニチ</t>
    </rPh>
    <phoneticPr fontId="21"/>
  </si>
  <si>
    <t>装置</t>
    <rPh sb="0" eb="2">
      <t>ソウチ</t>
    </rPh>
    <phoneticPr fontId="21"/>
  </si>
  <si>
    <t>Type</t>
    <phoneticPr fontId="21"/>
  </si>
  <si>
    <t>申請日数</t>
    <rPh sb="0" eb="2">
      <t>シンセイ</t>
    </rPh>
    <rPh sb="2" eb="3">
      <t>ニチ</t>
    </rPh>
    <rPh sb="3" eb="4">
      <t>スウ</t>
    </rPh>
    <phoneticPr fontId="21"/>
  </si>
  <si>
    <r>
      <t xml:space="preserve">IRT%
</t>
    </r>
    <r>
      <rPr>
        <sz val="6"/>
        <rFont val="ＭＳ Ｐゴシック"/>
        <family val="3"/>
        <charset val="128"/>
      </rPr>
      <t>申請日数比率</t>
    </r>
    <rPh sb="5" eb="7">
      <t>シンセイ</t>
    </rPh>
    <rPh sb="7" eb="9">
      <t>ニッスウ</t>
    </rPh>
    <rPh sb="9" eb="11">
      <t>ヒリツ</t>
    </rPh>
    <phoneticPr fontId="21"/>
  </si>
  <si>
    <r>
      <t xml:space="preserve">IRT%
</t>
    </r>
    <r>
      <rPr>
        <sz val="6"/>
        <rFont val="ＭＳ Ｐゴシック"/>
        <family val="3"/>
        <charset val="128"/>
      </rPr>
      <t>R+M&amp;D比率</t>
    </r>
    <rPh sb="10" eb="12">
      <t>ヒリツ</t>
    </rPh>
    <phoneticPr fontId="21"/>
  </si>
  <si>
    <t>R</t>
    <phoneticPr fontId="21"/>
  </si>
  <si>
    <t>B</t>
    <phoneticPr fontId="21"/>
  </si>
  <si>
    <t>M&amp;D</t>
    <phoneticPr fontId="21"/>
  </si>
  <si>
    <t>O</t>
    <phoneticPr fontId="21"/>
  </si>
  <si>
    <t>Ｕ</t>
    <phoneticPr fontId="21"/>
  </si>
  <si>
    <t>配分日数</t>
    <rPh sb="0" eb="2">
      <t>ハイブン</t>
    </rPh>
    <rPh sb="2" eb="4">
      <t>ニッスウ</t>
    </rPh>
    <phoneticPr fontId="21"/>
  </si>
  <si>
    <t>フォローアップ</t>
    <phoneticPr fontId="21"/>
  </si>
  <si>
    <t>4G (GPTAS)</t>
    <phoneticPr fontId="21"/>
  </si>
  <si>
    <t>A</t>
    <phoneticPr fontId="21"/>
  </si>
  <si>
    <t>5G (PONTA)</t>
    <phoneticPr fontId="21"/>
  </si>
  <si>
    <t>6G (TOPAN)</t>
    <phoneticPr fontId="21"/>
  </si>
  <si>
    <t>C1-1 (HER)</t>
    <phoneticPr fontId="21"/>
  </si>
  <si>
    <t>C1-2 (SANS-U)</t>
    <phoneticPr fontId="21"/>
  </si>
  <si>
    <t>C2-3-1(iNSE)</t>
    <phoneticPr fontId="21"/>
  </si>
  <si>
    <t>C3-1-1 (AGNES)</t>
    <phoneticPr fontId="21"/>
  </si>
  <si>
    <t>T1-1 (HQR)</t>
    <phoneticPr fontId="21"/>
  </si>
  <si>
    <t>T1-2 (AKANE)</t>
    <phoneticPr fontId="21"/>
  </si>
  <si>
    <t>T1-3 (HERMES)</t>
    <phoneticPr fontId="21"/>
  </si>
  <si>
    <t>T2-2 (FONDER)</t>
    <phoneticPr fontId="21"/>
  </si>
  <si>
    <t>アクセサリー</t>
    <phoneticPr fontId="21"/>
  </si>
  <si>
    <t>- 中性子回折・散乱装置利用  -</t>
    <phoneticPr fontId="2"/>
  </si>
  <si>
    <t xml:space="preserve"> Type</t>
    <phoneticPr fontId="2"/>
  </si>
  <si>
    <t>A</t>
    <phoneticPr fontId="2"/>
  </si>
  <si>
    <t>B</t>
    <phoneticPr fontId="2"/>
  </si>
  <si>
    <t>装置名（ビーム孔）</t>
    <rPh sb="0" eb="3">
      <t>（</t>
    </rPh>
    <phoneticPr fontId="2"/>
  </si>
  <si>
    <t>（R)</t>
    <phoneticPr fontId="2"/>
  </si>
  <si>
    <t>申請日数</t>
    <phoneticPr fontId="2"/>
  </si>
  <si>
    <t>日</t>
    <rPh sb="0" eb="1">
      <t>ニチ</t>
    </rPh>
    <phoneticPr fontId="2"/>
  </si>
  <si>
    <t>日,</t>
    <rPh sb="0" eb="1">
      <t>ニチ</t>
    </rPh>
    <phoneticPr fontId="2"/>
  </si>
  <si>
    <t>承認日数</t>
    <phoneticPr fontId="2"/>
  </si>
  <si>
    <t>（B)</t>
    <phoneticPr fontId="2"/>
  </si>
  <si>
    <t>（O)</t>
    <phoneticPr fontId="2"/>
  </si>
  <si>
    <t>（M＆D)</t>
    <phoneticPr fontId="2"/>
  </si>
  <si>
    <t>　</t>
    <rPh sb="0" eb="1">
      <t>ゴウケイ</t>
    </rPh>
    <phoneticPr fontId="2"/>
  </si>
  <si>
    <t>合　計</t>
    <rPh sb="0" eb="3">
      <t>ゴウケイ</t>
    </rPh>
    <phoneticPr fontId="2"/>
  </si>
  <si>
    <r>
      <rPr>
        <sz val="11"/>
        <color theme="1"/>
        <rFont val="ＭＳ Ｐ明朝"/>
        <family val="3"/>
        <charset val="128"/>
      </rPr>
      <t>(3)</t>
    </r>
    <r>
      <rPr>
        <sz val="10"/>
        <color theme="1"/>
        <rFont val="ＭＳ Ｐ明朝"/>
        <family val="3"/>
        <charset val="128"/>
      </rPr>
      <t xml:space="preserve">
研究協力者
(18人まで)</t>
    </r>
    <phoneticPr fontId="2"/>
  </si>
  <si>
    <r>
      <rPr>
        <sz val="6"/>
        <color theme="1"/>
        <rFont val="ＭＳ Ｐ明朝"/>
        <family val="1"/>
        <charset val="128"/>
      </rPr>
      <t>※</t>
    </r>
    <r>
      <rPr>
        <sz val="10"/>
        <color theme="1"/>
        <rFont val="ＭＳ Ｐ明朝"/>
        <family val="1"/>
        <charset val="128"/>
      </rPr>
      <t xml:space="preserve">
承認日数</t>
    </r>
    <phoneticPr fontId="2"/>
  </si>
  <si>
    <t>(7-2) 最近3年間のIRTフォローアップによる一般課題の発表論文［論文タイトル、著者、掲載雑誌名（巻・頁・年）］</t>
    <phoneticPr fontId="2"/>
  </si>
  <si>
    <t>IRT課題申請のページ「IRTの任務と権利」「IRTの自由裁量マシンタイムの使用目的」</t>
    <rPh sb="0" eb="3">
      <t>カダイシンセイ</t>
    </rPh>
    <phoneticPr fontId="2"/>
  </si>
  <si>
    <t>の記載内容に従って、IRTマシンタイムの利用計画、申請日数とその根拠を記述してください。</t>
    <rPh sb="0" eb="2">
      <t>コンキョ</t>
    </rPh>
    <phoneticPr fontId="2"/>
  </si>
  <si>
    <t>C3-1-2-2 (MINE)</t>
    <phoneticPr fontId="21"/>
  </si>
  <si>
    <t>(JRR-3運転想定日数</t>
    <rPh sb="0" eb="2">
      <t>ソウテイ</t>
    </rPh>
    <phoneticPr fontId="2"/>
  </si>
  <si>
    <t>(4) IRTの自由裁量マシンタイムの申請日数　</t>
    <phoneticPr fontId="2"/>
  </si>
  <si>
    <t>実績日数
（見込）</t>
    <rPh sb="0" eb="2">
      <t>ミコミ</t>
    </rPh>
    <phoneticPr fontId="2"/>
  </si>
  <si>
    <t>(7-1) 最近3年間のIRTの発表論文 ［論文タイトル、著者、掲載雑誌名（巻・頁・年）］</t>
    <phoneticPr fontId="2"/>
  </si>
  <si>
    <t xml:space="preserve">
2024年度は、定期検査期間前の第3サイクルまでに実施したIRTマシンタイムについて中間報告をお願いします。
続いて、第4サイクル以降の予定の記載をお願いします。
セル内改行は、以下のように操作します。
　(Mac) Option+Command+Enter
　(Win) Alt+Enter</t>
    <rPh sb="0" eb="147">
      <t>ソウサシマス</t>
    </rPh>
    <phoneticPr fontId="2"/>
  </si>
  <si>
    <t>2024年度（令和6年度）IRTマシンタイム審査結果</t>
    <rPh sb="0" eb="2">
      <t>ネンド</t>
    </rPh>
    <rPh sb="22" eb="26">
      <t xml:space="preserve">シンサケッカ </t>
    </rPh>
    <phoneticPr fontId="21"/>
  </si>
  <si>
    <t>予定日数*2</t>
    <phoneticPr fontId="21"/>
  </si>
  <si>
    <t>*1 IRT申請案内時点(11/15)、運転予定が未確定だったため、想定日数としている。</t>
    <rPh sb="0" eb="44">
      <t>セイシキ</t>
    </rPh>
    <phoneticPr fontId="21"/>
  </si>
  <si>
    <t>※ IRT%は、JRR-3運転想定or予定日数に対する割合</t>
    <rPh sb="0" eb="29">
      <t>ニチタイワリアイ</t>
    </rPh>
    <phoneticPr fontId="21"/>
  </si>
  <si>
    <t>*2 実験審査会開催時点</t>
    <rPh sb="0" eb="12">
      <t>セイシキ</t>
    </rPh>
    <phoneticPr fontId="21"/>
  </si>
  <si>
    <t>※ Ｕは、（JRR-3運転or予定想定日数）-（R+M&amp;D+O）</t>
    <rPh sb="0" eb="2">
      <t>ソウテイ</t>
    </rPh>
    <phoneticPr fontId="21"/>
  </si>
  <si>
    <t>IRTマシンタイムで実施する産業利用課題がある場合は、その割当日数を申請日数(O)に含め、その旨明記してください。</t>
    <rPh sb="0" eb="6">
      <t xml:space="preserve">サンギョウリヨウカダイ </t>
    </rPh>
    <rPh sb="17" eb="19">
      <t xml:space="preserve">ジッシスルバアイハ </t>
    </rPh>
    <rPh sb="29" eb="31">
      <t xml:space="preserve">ワリアテ </t>
    </rPh>
    <rPh sb="31" eb="33">
      <t xml:space="preserve">ニッスウ </t>
    </rPh>
    <rPh sb="34" eb="38">
      <t xml:space="preserve">シンセイニッスウ </t>
    </rPh>
    <rPh sb="42" eb="43">
      <t xml:space="preserve">フクメ </t>
    </rPh>
    <rPh sb="48" eb="50">
      <t xml:space="preserve">メイキ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</si>
</sst>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_);[Red]\(0\)"/>
    <numFmt numFmtId="179" formatCode="0.0"/>
  </numFmts>
  <fonts count="47">
    <font>
      <sz val="12"/>
      <color theme="1"/>
      <name val="Meiryo"/>
      <family val="2"/>
      <charset val="128"/>
    </font>
    <font>
      <sz val="10"/>
      <color theme="1"/>
      <name val="ＭＳ Ｐ明朝"/>
      <family val="3"/>
      <charset val="128"/>
    </font>
    <font>
      <sz val="6"/>
      <name val="Meiryo"/>
      <family val="2"/>
      <charset val="128"/>
    </font>
    <font>
      <sz val="18"/>
      <color theme="1"/>
      <name val="ＭＳ Ｐ明朝"/>
      <family val="3"/>
      <charset val="128"/>
    </font>
    <font>
      <sz val="11"/>
      <color theme="1"/>
      <name val="ＭＳ Ｐ明朝"/>
      <family val="3"/>
      <charset val="128"/>
    </font>
    <font>
      <sz val="9"/>
      <color theme="1"/>
      <name val="ＭＳ Ｐ明朝"/>
      <family val="3"/>
      <charset val="128"/>
    </font>
    <font>
      <sz val="12"/>
      <color theme="1"/>
      <name val="ＭＳ Ｐゴシック"/>
      <family val="3"/>
      <charset val="128"/>
    </font>
    <font>
      <sz val="12"/>
      <color theme="1"/>
      <name val="Helvetica"/>
      <family val="2"/>
    </font>
    <font>
      <sz val="10"/>
      <color theme="1"/>
      <name val="ＭＳ Ｐゴシック"/>
      <family val="3"/>
      <charset val="128"/>
    </font>
    <font>
      <sz val="7"/>
      <color theme="1"/>
      <name val="ＭＳ Ｐ明朝"/>
      <family val="3"/>
      <charset val="128"/>
    </font>
    <font>
      <sz val="7"/>
      <color theme="1"/>
      <name val="Helvetica"/>
      <family val="2"/>
    </font>
    <font>
      <sz val="9"/>
      <color theme="1"/>
      <name val="ＭＳ Ｐゴシック"/>
      <family val="3"/>
      <charset val="128"/>
    </font>
    <font>
      <sz val="14"/>
      <color theme="1"/>
      <name val="ＭＳ Ｐゴシック"/>
      <family val="3"/>
      <charset val="128"/>
    </font>
    <font>
      <sz val="12"/>
      <color theme="1"/>
      <name val="ＭＳ Ｐ明朝"/>
      <family val="3"/>
      <charset val="128"/>
    </font>
    <font>
      <sz val="9"/>
      <color theme="1"/>
      <name val="Helvetica"/>
      <family val="2"/>
    </font>
    <font>
      <sz val="9.5"/>
      <color theme="1"/>
      <name val="ＭＳ Ｐ明朝"/>
      <family val="3"/>
      <charset val="128"/>
    </font>
    <font>
      <sz val="17"/>
      <color theme="1"/>
      <name val="ＭＳ Ｐ明朝"/>
      <family val="3"/>
      <charset val="128"/>
    </font>
    <font>
      <sz val="17"/>
      <color theme="1"/>
      <name val="ＭＳ Ｐ明朝"/>
      <family val="1"/>
      <charset val="128"/>
    </font>
    <font>
      <sz val="10"/>
      <color rgb="FFFF0000"/>
      <name val="ＭＳ Ｐ明朝"/>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12"/>
      <name val="ＭＳ Ｐゴシック"/>
      <family val="2"/>
      <charset val="128"/>
    </font>
    <font>
      <sz val="12"/>
      <name val="ＭＳ Ｐゴシック"/>
      <family val="2"/>
      <charset val="128"/>
    </font>
    <font>
      <b/>
      <sz val="14"/>
      <name val="ＭＳ Ｐゴシック"/>
      <family val="3"/>
      <charset val="128"/>
    </font>
    <font>
      <sz val="10"/>
      <name val="ＭＳ Ｐゴシック"/>
      <family val="3"/>
      <charset val="128"/>
    </font>
    <font>
      <b/>
      <sz val="11"/>
      <color indexed="10"/>
      <name val="ＭＳ Ｐゴシック"/>
      <family val="3"/>
      <charset val="128"/>
    </font>
    <font>
      <b/>
      <sz val="6"/>
      <color rgb="FFFF0000"/>
      <name val="ＭＳ Ｐゴシック"/>
      <family val="3"/>
      <charset val="128"/>
    </font>
    <font>
      <sz val="11"/>
      <color rgb="FF0070C0"/>
      <name val="ＭＳ Ｐゴシック"/>
      <family val="3"/>
      <charset val="128"/>
    </font>
    <font>
      <sz val="11"/>
      <color rgb="FF0070C0"/>
      <name val="ＭＳ Ｐゴシック"/>
      <family val="2"/>
      <charset val="128"/>
    </font>
    <font>
      <b/>
      <sz val="11"/>
      <color rgb="FF0070C0"/>
      <name val="ＭＳ Ｐゴシック"/>
      <family val="2"/>
      <charset val="128"/>
    </font>
    <font>
      <sz val="16"/>
      <color theme="1"/>
      <name val="ＭＳ Ｐゴシック"/>
      <family val="3"/>
      <charset val="128"/>
    </font>
    <font>
      <sz val="8"/>
      <color theme="1"/>
      <name val="ＭＳ Ｐ明朝"/>
      <family val="1"/>
      <charset val="128"/>
    </font>
    <font>
      <sz val="10"/>
      <color theme="1"/>
      <name val="ＭＳ Ｐ明朝"/>
      <family val="1"/>
      <charset val="128"/>
    </font>
    <font>
      <sz val="10"/>
      <color theme="1"/>
      <name val="ＭＳ Ｐゴシック"/>
      <family val="2"/>
      <charset val="128"/>
    </font>
    <font>
      <sz val="14"/>
      <color theme="1"/>
      <name val="Helvetica"/>
      <family val="2"/>
    </font>
    <font>
      <sz val="12"/>
      <color theme="1"/>
      <name val="ＭＳ Ｐゴシック"/>
      <family val="2"/>
      <charset val="128"/>
    </font>
    <font>
      <u/>
      <sz val="12"/>
      <color theme="10"/>
      <name val="Meiryo"/>
      <family val="2"/>
      <charset val="128"/>
    </font>
    <font>
      <sz val="6"/>
      <color theme="1"/>
      <name val="ＭＳ Ｐ明朝"/>
      <family val="1"/>
      <charset val="128"/>
    </font>
    <font>
      <sz val="9"/>
      <color theme="1"/>
      <name val="ＭＳ Ｐゴシック"/>
      <family val="2"/>
      <charset val="128"/>
    </font>
    <font>
      <u/>
      <sz val="10"/>
      <color theme="10"/>
      <name val="ＭＳ Ｐ明朝"/>
      <family val="1"/>
      <charset val="128"/>
    </font>
    <font>
      <b/>
      <sz val="14"/>
      <color rgb="FFFF0000"/>
      <name val="ＭＳ Ｐゴシック"/>
      <family val="3"/>
      <charset val="128"/>
    </font>
    <font>
      <sz val="11"/>
      <color theme="1"/>
      <name val="ＭＳ Ｐゴシック"/>
      <family val="2"/>
      <charset val="128"/>
    </font>
    <font>
      <b/>
      <sz val="11"/>
      <color rgb="FFFF0000"/>
      <name val="ＭＳ Ｐゴシック"/>
      <family val="2"/>
      <charset val="128"/>
    </font>
    <font>
      <sz val="9"/>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AFAFA"/>
        <bgColor indexed="64"/>
      </patternFill>
    </fill>
  </fills>
  <borders count="56">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9" fillId="0" borderId="0"/>
    <xf numFmtId="0" fontId="39" fillId="0" borderId="0" applyNumberFormat="0" applyFill="0" applyBorder="0" applyAlignment="0" applyProtection="0">
      <alignment vertical="center"/>
    </xf>
  </cellStyleXfs>
  <cellXfs count="298">
    <xf numFmtId="0" fontId="0" fillId="0" borderId="0" xfId="0">
      <alignment vertical="center"/>
    </xf>
    <xf numFmtId="0" fontId="19" fillId="0" borderId="0" xfId="1"/>
    <xf numFmtId="0" fontId="19" fillId="0" borderId="0" xfId="1" applyAlignment="1">
      <alignment horizontal="center"/>
    </xf>
    <xf numFmtId="177" fontId="19" fillId="0" borderId="0" xfId="1" applyNumberFormat="1"/>
    <xf numFmtId="178" fontId="19" fillId="0" borderId="0" xfId="1" applyNumberFormat="1"/>
    <xf numFmtId="0" fontId="23" fillId="0" borderId="0" xfId="1" applyFont="1" applyAlignment="1">
      <alignment horizontal="right"/>
    </xf>
    <xf numFmtId="0" fontId="19" fillId="0" borderId="41" xfId="1" applyBorder="1" applyAlignment="1">
      <alignment horizontal="center"/>
    </xf>
    <xf numFmtId="0" fontId="19" fillId="0" borderId="42" xfId="1" applyBorder="1" applyAlignment="1">
      <alignment horizontal="center"/>
    </xf>
    <xf numFmtId="0" fontId="27" fillId="2" borderId="43" xfId="1" applyFont="1" applyFill="1" applyBorder="1" applyAlignment="1">
      <alignment horizontal="center" wrapText="1"/>
    </xf>
    <xf numFmtId="177" fontId="19" fillId="2" borderId="44" xfId="1" applyNumberFormat="1" applyFill="1" applyBorder="1" applyAlignment="1">
      <alignment horizontal="center" wrapText="1"/>
    </xf>
    <xf numFmtId="178" fontId="19" fillId="0" borderId="44" xfId="1" applyNumberFormat="1" applyBorder="1" applyAlignment="1">
      <alignment horizontal="center"/>
    </xf>
    <xf numFmtId="178" fontId="28" fillId="3" borderId="42" xfId="1" applyNumberFormat="1" applyFont="1" applyFill="1" applyBorder="1" applyAlignment="1">
      <alignment horizontal="center"/>
    </xf>
    <xf numFmtId="0" fontId="27" fillId="2" borderId="43" xfId="1" applyFont="1" applyFill="1" applyBorder="1" applyAlignment="1">
      <alignment horizontal="center"/>
    </xf>
    <xf numFmtId="178" fontId="29" fillId="3" borderId="41" xfId="1" applyNumberFormat="1" applyFont="1" applyFill="1" applyBorder="1" applyAlignment="1">
      <alignment horizontal="center"/>
    </xf>
    <xf numFmtId="0" fontId="19" fillId="0" borderId="45" xfId="1" applyBorder="1"/>
    <xf numFmtId="0" fontId="19" fillId="0" borderId="46" xfId="1" applyBorder="1" applyAlignment="1">
      <alignment horizontal="center"/>
    </xf>
    <xf numFmtId="177" fontId="19" fillId="2" borderId="48" xfId="1" applyNumberFormat="1" applyFill="1" applyBorder="1"/>
    <xf numFmtId="178" fontId="19" fillId="0" borderId="48" xfId="1" applyNumberFormat="1" applyBorder="1"/>
    <xf numFmtId="178" fontId="28" fillId="3" borderId="46" xfId="1" applyNumberFormat="1" applyFont="1" applyFill="1" applyBorder="1"/>
    <xf numFmtId="178" fontId="19" fillId="2" borderId="47" xfId="1" applyNumberFormat="1" applyFill="1" applyBorder="1"/>
    <xf numFmtId="0" fontId="19" fillId="0" borderId="15" xfId="1" applyBorder="1"/>
    <xf numFmtId="0" fontId="19" fillId="0" borderId="31" xfId="1" applyBorder="1" applyAlignment="1">
      <alignment horizontal="center"/>
    </xf>
    <xf numFmtId="177" fontId="19" fillId="2" borderId="30" xfId="1" applyNumberFormat="1" applyFill="1" applyBorder="1"/>
    <xf numFmtId="178" fontId="19" fillId="0" borderId="30" xfId="1" applyNumberFormat="1" applyBorder="1"/>
    <xf numFmtId="178" fontId="28" fillId="3" borderId="31" xfId="1" applyNumberFormat="1" applyFont="1" applyFill="1" applyBorder="1"/>
    <xf numFmtId="0" fontId="30" fillId="0" borderId="15" xfId="1" applyFont="1" applyBorder="1"/>
    <xf numFmtId="0" fontId="31" fillId="0" borderId="31" xfId="1" applyFont="1" applyBorder="1" applyAlignment="1">
      <alignment horizontal="center"/>
    </xf>
    <xf numFmtId="177" fontId="31" fillId="2" borderId="30" xfId="1" applyNumberFormat="1" applyFont="1" applyFill="1" applyBorder="1"/>
    <xf numFmtId="178" fontId="31" fillId="0" borderId="30" xfId="1" applyNumberFormat="1" applyFont="1" applyBorder="1"/>
    <xf numFmtId="178" fontId="32" fillId="3" borderId="31" xfId="1" applyNumberFormat="1" applyFont="1" applyFill="1" applyBorder="1"/>
    <xf numFmtId="178" fontId="32" fillId="3" borderId="15" xfId="1" applyNumberFormat="1" applyFont="1" applyFill="1" applyBorder="1"/>
    <xf numFmtId="0" fontId="31" fillId="0" borderId="0" xfId="1" applyFont="1"/>
    <xf numFmtId="177" fontId="19" fillId="2" borderId="52" xfId="1" applyNumberFormat="1" applyFill="1" applyBorder="1"/>
    <xf numFmtId="177" fontId="19" fillId="2" borderId="54" xfId="1" applyNumberFormat="1" applyFill="1" applyBorder="1"/>
    <xf numFmtId="178" fontId="19" fillId="0" borderId="54" xfId="1" applyNumberFormat="1" applyBorder="1"/>
    <xf numFmtId="178" fontId="28" fillId="3" borderId="55" xfId="1" applyNumberFormat="1" applyFont="1" applyFill="1" applyBorder="1"/>
    <xf numFmtId="0" fontId="19" fillId="2" borderId="53" xfId="1" applyFill="1" applyBorder="1"/>
    <xf numFmtId="0" fontId="1" fillId="0" borderId="24" xfId="0" applyFont="1" applyBorder="1">
      <alignment vertical="center"/>
    </xf>
    <xf numFmtId="0" fontId="1" fillId="0" borderId="34" xfId="0" applyFont="1" applyBorder="1" applyAlignment="1">
      <alignment horizontal="center" vertical="center"/>
    </xf>
    <xf numFmtId="0" fontId="1" fillId="0" borderId="0" xfId="0" applyFont="1">
      <alignment vertical="center"/>
    </xf>
    <xf numFmtId="0" fontId="3" fillId="0" borderId="0" xfId="0" applyFont="1">
      <alignment vertical="center"/>
    </xf>
    <xf numFmtId="0" fontId="17" fillId="0" borderId="0" xfId="0" quotePrefix="1" applyFont="1" applyAlignment="1">
      <alignment horizontal="center" vertical="center"/>
    </xf>
    <xf numFmtId="0" fontId="1" fillId="0" borderId="5" xfId="0" applyFont="1" applyBorder="1">
      <alignment vertical="center"/>
    </xf>
    <xf numFmtId="0" fontId="5"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left" vertical="center" wrapText="1"/>
    </xf>
    <xf numFmtId="0" fontId="1" fillId="0" borderId="14" xfId="0" applyFont="1" applyBorder="1" applyAlignment="1">
      <alignment horizontal="left" vertical="center"/>
    </xf>
    <xf numFmtId="0" fontId="9" fillId="0" borderId="22" xfId="0" applyFont="1" applyBorder="1" applyAlignment="1">
      <alignment horizontal="right" vertical="center"/>
    </xf>
    <xf numFmtId="0" fontId="1" fillId="0" borderId="11" xfId="0" applyFont="1" applyBorder="1">
      <alignment vertical="center"/>
    </xf>
    <xf numFmtId="0" fontId="1" fillId="0" borderId="23" xfId="0" applyFont="1" applyBorder="1">
      <alignment vertical="center"/>
    </xf>
    <xf numFmtId="0" fontId="9" fillId="0" borderId="0" xfId="0" applyFont="1" applyAlignment="1">
      <alignment horizontal="left" vertical="center"/>
    </xf>
    <xf numFmtId="0" fontId="1" fillId="0" borderId="20" xfId="0" applyFont="1" applyBorder="1" applyAlignment="1">
      <alignment horizontal="left" vertical="center"/>
    </xf>
    <xf numFmtId="0" fontId="1" fillId="0" borderId="19" xfId="0" applyFont="1" applyBorder="1" applyAlignment="1">
      <alignment horizontal="left" vertical="center"/>
    </xf>
    <xf numFmtId="0" fontId="1" fillId="0" borderId="32" xfId="0" applyFont="1" applyBorder="1">
      <alignment vertical="center"/>
    </xf>
    <xf numFmtId="0" fontId="1" fillId="0" borderId="16" xfId="0" applyFont="1" applyBorder="1">
      <alignment vertical="center"/>
    </xf>
    <xf numFmtId="0" fontId="1" fillId="0" borderId="16" xfId="0" applyFont="1" applyBorder="1" applyAlignment="1">
      <alignment horizontal="left" vertical="center"/>
    </xf>
    <xf numFmtId="0" fontId="5" fillId="0" borderId="16" xfId="0" applyFont="1" applyBorder="1" applyAlignment="1">
      <alignment horizontal="left" vertical="center"/>
    </xf>
    <xf numFmtId="0" fontId="5" fillId="0" borderId="16" xfId="0" applyFont="1" applyBorder="1">
      <alignment vertical="center"/>
    </xf>
    <xf numFmtId="0" fontId="5" fillId="0" borderId="17" xfId="0" applyFont="1" applyBorder="1">
      <alignment vertical="center"/>
    </xf>
    <xf numFmtId="0" fontId="1" fillId="0" borderId="29" xfId="0" applyFont="1" applyBorder="1">
      <alignment vertical="center"/>
    </xf>
    <xf numFmtId="0" fontId="1" fillId="0" borderId="34" xfId="0" applyFont="1" applyBorder="1" applyAlignment="1">
      <alignment horizontal="left" vertical="center"/>
    </xf>
    <xf numFmtId="0" fontId="1" fillId="0" borderId="35" xfId="0" applyFont="1" applyBorder="1">
      <alignment vertical="center"/>
    </xf>
    <xf numFmtId="0" fontId="1" fillId="0" borderId="34" xfId="0" applyFont="1" applyBorder="1">
      <alignment vertical="center"/>
    </xf>
    <xf numFmtId="0" fontId="1" fillId="0" borderId="37" xfId="0" applyFont="1" applyBorder="1">
      <alignment vertical="center"/>
    </xf>
    <xf numFmtId="0" fontId="5" fillId="0" borderId="0" xfId="0" applyFont="1">
      <alignment vertical="center"/>
    </xf>
    <xf numFmtId="0" fontId="1" fillId="0" borderId="18" xfId="0" applyFont="1" applyBorder="1">
      <alignment vertical="center"/>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29" xfId="0" applyFont="1" applyBorder="1" applyAlignment="1">
      <alignment vertical="center" wrapText="1"/>
    </xf>
    <xf numFmtId="0" fontId="1" fillId="0" borderId="17" xfId="0" applyFont="1" applyBorder="1" applyAlignment="1">
      <alignment vertical="center" wrapText="1"/>
    </xf>
    <xf numFmtId="0" fontId="8" fillId="0" borderId="22" xfId="0" applyFont="1" applyBorder="1" applyAlignment="1">
      <alignment vertical="top"/>
    </xf>
    <xf numFmtId="0" fontId="8" fillId="0" borderId="11" xfId="0" applyFont="1" applyBorder="1" applyAlignment="1">
      <alignment vertical="top"/>
    </xf>
    <xf numFmtId="0" fontId="8" fillId="0" borderId="23" xfId="0" applyFont="1" applyBorder="1" applyAlignment="1">
      <alignment vertical="top"/>
    </xf>
    <xf numFmtId="0" fontId="8" fillId="0" borderId="20" xfId="0" applyFont="1" applyBorder="1" applyAlignment="1">
      <alignment vertical="top"/>
    </xf>
    <xf numFmtId="0" fontId="35" fillId="0" borderId="1" xfId="0" applyFont="1" applyBorder="1" applyAlignment="1">
      <alignment horizontal="center" vertical="top"/>
    </xf>
    <xf numFmtId="0" fontId="35" fillId="0" borderId="21" xfId="0" applyFont="1" applyBorder="1" applyAlignment="1">
      <alignment vertical="top"/>
    </xf>
    <xf numFmtId="0" fontId="8" fillId="0" borderId="0" xfId="0" applyFont="1" applyAlignment="1">
      <alignment vertical="top"/>
    </xf>
    <xf numFmtId="0" fontId="1" fillId="0" borderId="38" xfId="0" applyFont="1" applyBorder="1">
      <alignment vertical="center"/>
    </xf>
    <xf numFmtId="0" fontId="1" fillId="0" borderId="39" xfId="0" applyFont="1" applyBorder="1">
      <alignment vertical="center"/>
    </xf>
    <xf numFmtId="0" fontId="1" fillId="0" borderId="39" xfId="0" applyFont="1" applyBorder="1" applyAlignment="1">
      <alignment horizontal="left" vertical="center"/>
    </xf>
    <xf numFmtId="0" fontId="18" fillId="0" borderId="40" xfId="0" applyFont="1" applyBorder="1" applyAlignment="1">
      <alignment horizontal="right" vertical="center"/>
    </xf>
    <xf numFmtId="0" fontId="1" fillId="0" borderId="0" xfId="0" applyFont="1" applyAlignment="1"/>
    <xf numFmtId="0" fontId="15" fillId="0" borderId="1" xfId="0" applyFont="1" applyBorder="1">
      <alignment vertical="center"/>
    </xf>
    <xf numFmtId="0" fontId="15" fillId="0" borderId="21" xfId="0" applyFont="1" applyBorder="1">
      <alignment vertical="center"/>
    </xf>
    <xf numFmtId="0" fontId="1" fillId="0" borderId="1" xfId="0" applyFont="1" applyBorder="1" applyAlignment="1">
      <alignment vertical="top" wrapText="1"/>
    </xf>
    <xf numFmtId="0" fontId="1" fillId="0" borderId="21" xfId="0" applyFont="1" applyBorder="1" applyAlignment="1">
      <alignment vertical="top" wrapText="1"/>
    </xf>
    <xf numFmtId="0" fontId="18" fillId="0" borderId="1" xfId="0" applyFont="1" applyBorder="1" applyAlignment="1">
      <alignment vertical="top"/>
    </xf>
    <xf numFmtId="178" fontId="19" fillId="2" borderId="51" xfId="1" applyNumberFormat="1" applyFill="1" applyBorder="1"/>
    <xf numFmtId="178" fontId="31" fillId="2" borderId="51" xfId="1" applyNumberFormat="1" applyFont="1" applyFill="1" applyBorder="1"/>
    <xf numFmtId="0" fontId="19" fillId="0" borderId="0" xfId="1" applyAlignment="1">
      <alignment horizontal="left"/>
    </xf>
    <xf numFmtId="178" fontId="19" fillId="0" borderId="52" xfId="1" applyNumberFormat="1" applyBorder="1"/>
    <xf numFmtId="178" fontId="19" fillId="0" borderId="13" xfId="1" applyNumberFormat="1" applyBorder="1"/>
    <xf numFmtId="0" fontId="22" fillId="0" borderId="0" xfId="1" applyFont="1"/>
    <xf numFmtId="0" fontId="25" fillId="0" borderId="0" xfId="1" applyFont="1"/>
    <xf numFmtId="0" fontId="24" fillId="0" borderId="0" xfId="1" applyFont="1"/>
    <xf numFmtId="178" fontId="44" fillId="2" borderId="47" xfId="1" applyNumberFormat="1" applyFont="1" applyFill="1" applyBorder="1"/>
    <xf numFmtId="177" fontId="44" fillId="2" borderId="49" xfId="1" applyNumberFormat="1" applyFont="1" applyFill="1" applyBorder="1"/>
    <xf numFmtId="177" fontId="44" fillId="2" borderId="48" xfId="1" applyNumberFormat="1" applyFont="1" applyFill="1" applyBorder="1"/>
    <xf numFmtId="178" fontId="44" fillId="0" borderId="48" xfId="1" applyNumberFormat="1" applyFont="1" applyBorder="1"/>
    <xf numFmtId="178" fontId="45" fillId="3" borderId="20" xfId="1" applyNumberFormat="1" applyFont="1" applyFill="1" applyBorder="1"/>
    <xf numFmtId="178" fontId="45" fillId="3" borderId="50" xfId="1" applyNumberFormat="1" applyFont="1" applyFill="1" applyBorder="1"/>
    <xf numFmtId="178" fontId="44" fillId="2" borderId="51" xfId="1" applyNumberFormat="1" applyFont="1" applyFill="1" applyBorder="1"/>
    <xf numFmtId="177" fontId="44" fillId="2" borderId="30" xfId="1" applyNumberFormat="1" applyFont="1" applyFill="1" applyBorder="1"/>
    <xf numFmtId="178" fontId="44" fillId="0" borderId="30" xfId="1" applyNumberFormat="1" applyFont="1" applyBorder="1"/>
    <xf numFmtId="178" fontId="45" fillId="3" borderId="15" xfId="1" applyNumberFormat="1" applyFont="1" applyFill="1" applyBorder="1"/>
    <xf numFmtId="178" fontId="45" fillId="3" borderId="31" xfId="1" applyNumberFormat="1" applyFont="1" applyFill="1" applyBorder="1"/>
    <xf numFmtId="178" fontId="44" fillId="0" borderId="52" xfId="1" applyNumberFormat="1" applyFont="1" applyBorder="1"/>
    <xf numFmtId="178" fontId="45" fillId="3" borderId="22" xfId="1" applyNumberFormat="1" applyFont="1" applyFill="1" applyBorder="1"/>
    <xf numFmtId="0" fontId="44" fillId="2" borderId="53" xfId="1" applyFont="1" applyFill="1" applyBorder="1"/>
    <xf numFmtId="177" fontId="44" fillId="2" borderId="54" xfId="1" applyNumberFormat="1" applyFont="1" applyFill="1" applyBorder="1"/>
    <xf numFmtId="178" fontId="44" fillId="0" borderId="54" xfId="1" applyNumberFormat="1" applyFont="1" applyBorder="1"/>
    <xf numFmtId="178" fontId="45" fillId="3" borderId="36" xfId="1" applyNumberFormat="1" applyFont="1" applyFill="1" applyBorder="1"/>
    <xf numFmtId="178" fontId="45" fillId="3" borderId="55" xfId="1" applyNumberFormat="1" applyFont="1" applyFill="1" applyBorder="1"/>
    <xf numFmtId="0" fontId="5" fillId="0" borderId="0" xfId="0" applyFont="1" applyAlignment="1">
      <alignment horizontal="left" vertical="top" wrapText="1"/>
    </xf>
    <xf numFmtId="0" fontId="46" fillId="0" borderId="25" xfId="0" applyFont="1" applyBorder="1" applyAlignment="1">
      <alignment horizontal="left" vertical="top" wrapText="1"/>
    </xf>
    <xf numFmtId="0" fontId="12" fillId="4" borderId="15"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36" fillId="4" borderId="16" xfId="0" applyFont="1" applyFill="1" applyBorder="1" applyAlignment="1" applyProtection="1">
      <alignment horizontal="center" vertical="center"/>
      <protection locked="0"/>
    </xf>
    <xf numFmtId="0" fontId="36" fillId="4" borderId="29"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1" xfId="0" applyFont="1" applyBorder="1" applyAlignment="1">
      <alignment horizontal="center" vertical="center"/>
    </xf>
    <xf numFmtId="0" fontId="9" fillId="0" borderId="23" xfId="0" applyFont="1" applyBorder="1" applyAlignment="1">
      <alignment horizontal="center" vertical="center"/>
    </xf>
    <xf numFmtId="0" fontId="16" fillId="0" borderId="0" xfId="0" applyFont="1" applyAlignment="1">
      <alignment horizontal="left" vertical="center"/>
    </xf>
    <xf numFmtId="0" fontId="3" fillId="0" borderId="0" xfId="0" quotePrefix="1" applyFont="1" applyAlignment="1">
      <alignment horizontal="righ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4" fillId="0" borderId="1" xfId="0" applyFont="1" applyBorder="1" applyAlignment="1">
      <alignment horizontal="left" vertical="center" wrapText="1"/>
    </xf>
    <xf numFmtId="0" fontId="4" fillId="0" borderId="19" xfId="0" applyFont="1" applyBorder="1" applyAlignment="1">
      <alignment horizontal="left" vertical="center" wrapText="1"/>
    </xf>
    <xf numFmtId="0" fontId="5" fillId="0" borderId="22" xfId="0" applyFont="1" applyBorder="1" applyAlignment="1">
      <alignment horizontal="left" vertical="center"/>
    </xf>
    <xf numFmtId="0" fontId="5" fillId="0" borderId="11" xfId="0" applyFont="1" applyBorder="1" applyAlignment="1">
      <alignment horizontal="left"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8" fillId="4" borderId="22" xfId="0" applyFont="1" applyFill="1" applyBorder="1" applyAlignment="1" applyProtection="1">
      <alignment horizontal="left" vertical="center" shrinkToFit="1"/>
      <protection locked="0"/>
    </xf>
    <xf numFmtId="0" fontId="8" fillId="4" borderId="11" xfId="0" applyFont="1" applyFill="1" applyBorder="1" applyAlignment="1" applyProtection="1">
      <alignment horizontal="left" vertical="center" shrinkToFit="1"/>
      <protection locked="0"/>
    </xf>
    <xf numFmtId="0" fontId="8" fillId="4" borderId="23" xfId="0" applyFont="1" applyFill="1" applyBorder="1" applyAlignment="1" applyProtection="1">
      <alignment horizontal="left" vertical="center" shrinkToFit="1"/>
      <protection locked="0"/>
    </xf>
    <xf numFmtId="0" fontId="8" fillId="4" borderId="20" xfId="0" applyFont="1" applyFill="1" applyBorder="1" applyAlignment="1" applyProtection="1">
      <alignment horizontal="left" vertical="center" shrinkToFit="1"/>
      <protection locked="0"/>
    </xf>
    <xf numFmtId="0" fontId="8" fillId="4" borderId="1"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left" vertical="center" shrinkToFit="1"/>
      <protection locked="0"/>
    </xf>
    <xf numFmtId="0" fontId="6" fillId="4" borderId="0" xfId="0" applyFont="1" applyFill="1" applyAlignment="1" applyProtection="1">
      <alignment horizontal="center" vertical="center"/>
      <protection locked="0"/>
    </xf>
    <xf numFmtId="0" fontId="38" fillId="4" borderId="0" xfId="0" applyFont="1" applyFill="1" applyAlignment="1" applyProtection="1">
      <alignment horizontal="center" vertical="center"/>
      <protection locked="0"/>
    </xf>
    <xf numFmtId="0" fontId="10" fillId="4" borderId="11" xfId="0" applyFont="1" applyFill="1" applyBorder="1" applyAlignment="1" applyProtection="1">
      <alignment horizontal="left" vertical="center"/>
      <protection locked="0"/>
    </xf>
    <xf numFmtId="0" fontId="9" fillId="0" borderId="13" xfId="0" applyFont="1" applyBorder="1" applyAlignment="1">
      <alignment horizontal="left" vertical="center"/>
    </xf>
    <xf numFmtId="0" fontId="9" fillId="0" borderId="0" xfId="0" applyFont="1" applyAlignment="1">
      <alignment horizontal="left" vertical="center"/>
    </xf>
    <xf numFmtId="0" fontId="11" fillId="4" borderId="13" xfId="0" applyFont="1" applyFill="1" applyBorder="1" applyAlignment="1" applyProtection="1">
      <alignment horizontal="left" vertical="center" shrinkToFit="1"/>
      <protection locked="0"/>
    </xf>
    <xf numFmtId="0" fontId="11" fillId="4" borderId="0" xfId="0" applyFont="1" applyFill="1" applyAlignment="1" applyProtection="1">
      <alignment horizontal="left" vertical="center" shrinkToFit="1"/>
      <protection locked="0"/>
    </xf>
    <xf numFmtId="0" fontId="11" fillId="4" borderId="25" xfId="0" applyFont="1" applyFill="1" applyBorder="1" applyAlignment="1" applyProtection="1">
      <alignment horizontal="left" vertical="center" shrinkToFit="1"/>
      <protection locked="0"/>
    </xf>
    <xf numFmtId="0" fontId="11" fillId="4" borderId="20" xfId="0" applyFont="1" applyFill="1" applyBorder="1" applyAlignment="1" applyProtection="1">
      <alignment horizontal="left" vertical="center" shrinkToFit="1"/>
      <protection locked="0"/>
    </xf>
    <xf numFmtId="0" fontId="11" fillId="4" borderId="1" xfId="0" applyFont="1" applyFill="1" applyBorder="1" applyAlignment="1" applyProtection="1">
      <alignment horizontal="left" vertical="center" shrinkToFit="1"/>
      <protection locked="0"/>
    </xf>
    <xf numFmtId="0" fontId="11" fillId="4" borderId="21" xfId="0" applyFont="1" applyFill="1" applyBorder="1" applyAlignment="1" applyProtection="1">
      <alignment horizontal="left" vertical="center" shrinkToFit="1"/>
      <protection locked="0"/>
    </xf>
    <xf numFmtId="0" fontId="5" fillId="0" borderId="13" xfId="0" applyFont="1" applyBorder="1" applyAlignment="1">
      <alignment horizontal="left" vertical="center" wrapText="1"/>
    </xf>
    <xf numFmtId="0" fontId="1"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8" fillId="4" borderId="26" xfId="0"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17" fillId="0" borderId="0" xfId="0" quotePrefix="1"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8" fillId="4" borderId="0" xfId="0" applyFont="1" applyFill="1" applyAlignment="1" applyProtection="1">
      <alignment horizontal="center" vertical="center"/>
      <protection locked="0"/>
    </xf>
    <xf numFmtId="0" fontId="33" fillId="4" borderId="0" xfId="0" applyFont="1" applyFill="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0" fontId="8" fillId="4" borderId="2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13" fillId="0" borderId="20" xfId="0" applyFont="1" applyBorder="1" applyAlignment="1">
      <alignment horizontal="center" vertical="center"/>
    </xf>
    <xf numFmtId="0" fontId="13" fillId="0" borderId="1" xfId="0" applyFont="1" applyBorder="1" applyAlignment="1">
      <alignment horizontal="center" vertical="center"/>
    </xf>
    <xf numFmtId="0" fontId="13" fillId="0" borderId="19"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24" xfId="0" applyFont="1" applyBorder="1" applyAlignment="1">
      <alignment horizontal="left" vertical="center" wrapText="1"/>
    </xf>
    <xf numFmtId="0" fontId="1" fillId="0" borderId="14" xfId="0" applyFont="1" applyBorder="1" applyAlignment="1">
      <alignment horizontal="left"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9" xfId="0" applyFont="1" applyBorder="1" applyAlignment="1">
      <alignment horizontal="left" vertical="center" wrapText="1"/>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7" fillId="4" borderId="15"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14" fillId="4" borderId="15" xfId="0" applyFont="1" applyFill="1" applyBorder="1" applyAlignment="1" applyProtection="1">
      <alignment horizontal="left" vertical="center" shrinkToFit="1"/>
      <protection locked="0"/>
    </xf>
    <xf numFmtId="0" fontId="14" fillId="4" borderId="16" xfId="0" applyFont="1" applyFill="1" applyBorder="1" applyAlignment="1" applyProtection="1">
      <alignment horizontal="left" vertical="center" shrinkToFit="1"/>
      <protection locked="0"/>
    </xf>
    <xf numFmtId="0" fontId="14" fillId="4" borderId="17" xfId="0" applyFont="1" applyFill="1" applyBorder="1" applyAlignment="1" applyProtection="1">
      <alignment horizontal="left" vertical="center" shrinkToFit="1"/>
      <protection locked="0"/>
    </xf>
    <xf numFmtId="0" fontId="6" fillId="4" borderId="13"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33" fillId="4" borderId="30" xfId="0" applyFont="1" applyFill="1" applyBorder="1" applyAlignment="1" applyProtection="1">
      <alignment horizontal="center" vertical="center"/>
      <protection locked="0"/>
    </xf>
    <xf numFmtId="0" fontId="34" fillId="0" borderId="30" xfId="0" applyFont="1" applyBorder="1" applyAlignment="1">
      <alignment horizontal="center" vertical="center"/>
    </xf>
    <xf numFmtId="0" fontId="41" fillId="4" borderId="10" xfId="0" applyFont="1" applyFill="1" applyBorder="1" applyAlignment="1" applyProtection="1">
      <alignment horizontal="left" vertical="top" wrapText="1"/>
      <protection locked="0"/>
    </xf>
    <xf numFmtId="0" fontId="41" fillId="4" borderId="11" xfId="0" applyFont="1" applyFill="1" applyBorder="1" applyAlignment="1" applyProtection="1">
      <alignment horizontal="left" vertical="top"/>
      <protection locked="0"/>
    </xf>
    <xf numFmtId="0" fontId="41" fillId="4" borderId="23" xfId="0" applyFont="1" applyFill="1" applyBorder="1" applyAlignment="1" applyProtection="1">
      <alignment horizontal="left" vertical="top"/>
      <protection locked="0"/>
    </xf>
    <xf numFmtId="0" fontId="41" fillId="4" borderId="24" xfId="0" applyFont="1" applyFill="1" applyBorder="1" applyAlignment="1" applyProtection="1">
      <alignment horizontal="left" vertical="top"/>
      <protection locked="0"/>
    </xf>
    <xf numFmtId="0" fontId="41" fillId="4" borderId="0" xfId="0" applyFont="1" applyFill="1" applyAlignment="1" applyProtection="1">
      <alignment horizontal="left" vertical="top"/>
      <protection locked="0"/>
    </xf>
    <xf numFmtId="0" fontId="41" fillId="4" borderId="25" xfId="0" applyFont="1" applyFill="1" applyBorder="1" applyAlignment="1" applyProtection="1">
      <alignment horizontal="left" vertical="top"/>
      <protection locked="0"/>
    </xf>
    <xf numFmtId="0" fontId="41" fillId="4" borderId="7" xfId="0" applyFont="1" applyFill="1" applyBorder="1" applyAlignment="1" applyProtection="1">
      <alignment horizontal="left" vertical="top"/>
      <protection locked="0"/>
    </xf>
    <xf numFmtId="0" fontId="41" fillId="4" borderId="8" xfId="0" applyFont="1" applyFill="1" applyBorder="1" applyAlignment="1" applyProtection="1">
      <alignment horizontal="left" vertical="top"/>
      <protection locked="0"/>
    </xf>
    <xf numFmtId="0" fontId="41" fillId="4" borderId="9" xfId="0" applyFont="1" applyFill="1" applyBorder="1" applyAlignment="1" applyProtection="1">
      <alignment horizontal="left" vertical="top"/>
      <protection locked="0"/>
    </xf>
    <xf numFmtId="0" fontId="1" fillId="0" borderId="0" xfId="0" applyFont="1" applyAlignment="1">
      <alignment horizontal="center" vertical="center"/>
    </xf>
    <xf numFmtId="0" fontId="41" fillId="4" borderId="18" xfId="0" applyFont="1" applyFill="1" applyBorder="1" applyAlignment="1" applyProtection="1">
      <alignment horizontal="left" vertical="top"/>
      <protection locked="0"/>
    </xf>
    <xf numFmtId="0" fontId="41" fillId="4" borderId="1" xfId="0" applyFont="1" applyFill="1" applyBorder="1" applyAlignment="1" applyProtection="1">
      <alignment horizontal="left" vertical="top"/>
      <protection locked="0"/>
    </xf>
    <xf numFmtId="0" fontId="41" fillId="4" borderId="21" xfId="0" applyFont="1" applyFill="1" applyBorder="1" applyAlignment="1" applyProtection="1">
      <alignment horizontal="left" vertical="top"/>
      <protection locked="0"/>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1" fillId="0" borderId="36" xfId="0" applyFont="1" applyBorder="1" applyAlignment="1">
      <alignment horizontal="center" vertical="center"/>
    </xf>
    <xf numFmtId="0" fontId="1" fillId="0" borderId="34" xfId="0" applyFont="1" applyBorder="1" applyAlignment="1">
      <alignment horizontal="center"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25" xfId="0" applyFont="1" applyBorder="1" applyAlignment="1">
      <alignment horizontal="left" vertical="center" wrapText="1"/>
    </xf>
    <xf numFmtId="0" fontId="1" fillId="0" borderId="16" xfId="0" applyFont="1" applyBorder="1" applyAlignment="1">
      <alignment horizontal="center" vertical="center"/>
    </xf>
    <xf numFmtId="0" fontId="42" fillId="0" borderId="0" xfId="2" applyFont="1" applyBorder="1" applyAlignment="1" applyProtection="1">
      <alignment horizontal="left" vertical="top" wrapText="1"/>
      <protection locked="0"/>
    </xf>
    <xf numFmtId="0" fontId="42" fillId="0" borderId="25" xfId="2" applyFont="1" applyBorder="1" applyAlignment="1" applyProtection="1">
      <alignment horizontal="left" vertical="top" wrapText="1"/>
      <protection locked="0"/>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9" xfId="0" applyFont="1" applyBorder="1" applyAlignment="1">
      <alignment horizontal="center" vertical="center" wrapText="1"/>
    </xf>
    <xf numFmtId="0" fontId="37" fillId="4" borderId="11" xfId="0" applyFont="1" applyFill="1" applyBorder="1" applyAlignment="1" applyProtection="1">
      <alignment horizontal="center" vertical="center"/>
      <protection locked="0"/>
    </xf>
    <xf numFmtId="0" fontId="37" fillId="4" borderId="1" xfId="0" applyFont="1" applyFill="1" applyBorder="1" applyAlignment="1" applyProtection="1">
      <alignment horizontal="center" vertical="center"/>
      <protection locked="0"/>
    </xf>
    <xf numFmtId="0" fontId="37" fillId="0" borderId="11" xfId="0" applyFont="1" applyBorder="1" applyAlignment="1">
      <alignment horizontal="center" vertical="center"/>
    </xf>
    <xf numFmtId="0" fontId="37" fillId="0" borderId="1" xfId="0" applyFont="1" applyBorder="1" applyAlignment="1">
      <alignment horizontal="center" vertical="center"/>
    </xf>
    <xf numFmtId="0" fontId="1" fillId="0" borderId="0" xfId="0" applyFont="1" applyAlignment="1">
      <alignment horizontal="left" vertical="top" wrapText="1"/>
    </xf>
    <xf numFmtId="0" fontId="1" fillId="0" borderId="25" xfId="0" applyFont="1" applyBorder="1" applyAlignment="1">
      <alignment horizontal="left" vertical="top" wrapText="1"/>
    </xf>
    <xf numFmtId="0" fontId="8" fillId="4" borderId="10" xfId="0" applyFont="1" applyFill="1" applyBorder="1" applyAlignment="1" applyProtection="1">
      <alignment horizontal="left" vertical="top" wrapText="1"/>
      <protection locked="0"/>
    </xf>
    <xf numFmtId="0" fontId="8" fillId="4" borderId="11"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8" fillId="4" borderId="24"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25" xfId="0" applyFont="1" applyFill="1" applyBorder="1" applyAlignment="1" applyProtection="1">
      <alignment horizontal="left" vertical="top" wrapText="1"/>
      <protection locked="0"/>
    </xf>
    <xf numFmtId="0" fontId="8" fillId="4" borderId="7" xfId="0" applyFont="1" applyFill="1" applyBorder="1" applyAlignment="1" applyProtection="1">
      <alignment horizontal="left" vertical="top" wrapText="1"/>
      <protection locked="0"/>
    </xf>
    <xf numFmtId="0" fontId="8" fillId="4" borderId="8" xfId="0" applyFont="1" applyFill="1" applyBorder="1" applyAlignment="1" applyProtection="1">
      <alignment horizontal="left" vertical="top" wrapText="1"/>
      <protection locked="0"/>
    </xf>
    <xf numFmtId="0" fontId="8" fillId="4" borderId="9" xfId="0" applyFont="1" applyFill="1" applyBorder="1" applyAlignment="1" applyProtection="1">
      <alignment horizontal="left" vertical="top" wrapText="1"/>
      <protection locked="0"/>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7" fillId="0" borderId="16" xfId="0" applyFont="1" applyBorder="1" applyAlignment="1">
      <alignment horizontal="center" vertical="center"/>
    </xf>
    <xf numFmtId="179" fontId="7" fillId="0" borderId="16" xfId="0" applyNumberFormat="1" applyFont="1" applyBorder="1" applyAlignment="1">
      <alignment horizontal="center" vertical="center"/>
    </xf>
    <xf numFmtId="176" fontId="7" fillId="0" borderId="34" xfId="0" applyNumberFormat="1" applyFont="1" applyBorder="1" applyAlignment="1">
      <alignment horizontal="center" vertical="center"/>
    </xf>
    <xf numFmtId="179" fontId="7" fillId="0" borderId="34" xfId="0" applyNumberFormat="1" applyFont="1" applyBorder="1" applyAlignment="1">
      <alignment horizontal="center" vertical="center"/>
    </xf>
    <xf numFmtId="0" fontId="7" fillId="0" borderId="15"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35" fillId="0" borderId="10" xfId="0" applyFont="1" applyBorder="1" applyAlignment="1">
      <alignment horizontal="left" wrapText="1"/>
    </xf>
    <xf numFmtId="0" fontId="35" fillId="0" borderId="11" xfId="0" applyFont="1" applyBorder="1" applyAlignment="1">
      <alignment horizontal="left" wrapText="1"/>
    </xf>
    <xf numFmtId="0" fontId="35" fillId="0" borderId="12" xfId="0" applyFont="1" applyBorder="1" applyAlignment="1">
      <alignment horizontal="left" wrapText="1"/>
    </xf>
    <xf numFmtId="0" fontId="35" fillId="0" borderId="18" xfId="0" applyFont="1" applyBorder="1" applyAlignment="1">
      <alignment horizontal="left" wrapText="1"/>
    </xf>
    <xf numFmtId="0" fontId="35" fillId="0" borderId="1" xfId="0" applyFont="1" applyBorder="1" applyAlignment="1">
      <alignment horizontal="left" wrapText="1"/>
    </xf>
    <xf numFmtId="0" fontId="35" fillId="0" borderId="19" xfId="0" applyFont="1" applyBorder="1" applyAlignment="1">
      <alignment horizontal="left" wrapText="1"/>
    </xf>
    <xf numFmtId="0" fontId="20" fillId="0" borderId="0" xfId="1" applyFont="1" applyAlignment="1">
      <alignment horizontal="center"/>
    </xf>
    <xf numFmtId="0" fontId="23" fillId="0" borderId="0" xfId="1" applyFont="1" applyAlignment="1">
      <alignment horizontal="right"/>
    </xf>
    <xf numFmtId="0" fontId="26" fillId="0" borderId="2" xfId="1" applyFont="1" applyBorder="1" applyAlignment="1">
      <alignment horizontal="center" vertical="center"/>
    </xf>
    <xf numFmtId="0" fontId="26" fillId="0" borderId="3" xfId="1" applyFont="1" applyBorder="1" applyAlignment="1">
      <alignment horizontal="center" vertical="center"/>
    </xf>
    <xf numFmtId="0" fontId="26" fillId="0" borderId="6" xfId="1" applyFont="1" applyBorder="1" applyAlignment="1">
      <alignment horizontal="center" vertical="center"/>
    </xf>
    <xf numFmtId="0" fontId="43" fillId="0" borderId="2" xfId="1" applyFont="1" applyBorder="1" applyAlignment="1">
      <alignment horizontal="center" vertical="center"/>
    </xf>
    <xf numFmtId="0" fontId="43" fillId="0" borderId="3" xfId="1" applyFont="1" applyBorder="1" applyAlignment="1">
      <alignment horizontal="center" vertical="center"/>
    </xf>
    <xf numFmtId="0" fontId="43" fillId="0" borderId="6" xfId="1"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tes.google.com/view/issp-nsl/application/ir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204"/>
  <sheetViews>
    <sheetView showGridLines="0" tabSelected="1" showRuler="0" view="pageLayout" zoomScale="150" zoomScaleNormal="160" zoomScalePageLayoutView="150" workbookViewId="0">
      <selection activeCell="F6" sqref="F6:Y7"/>
    </sheetView>
  </sheetViews>
  <sheetFormatPr baseColWidth="10" defaultColWidth="12.7109375" defaultRowHeight="14"/>
  <cols>
    <col min="1" max="1" width="0.85546875" style="83" customWidth="1"/>
    <col min="2" max="34" width="2.140625" style="83" customWidth="1"/>
    <col min="35" max="35" width="1.7109375" style="83" customWidth="1"/>
    <col min="36" max="16384" width="12.7109375" style="83"/>
  </cols>
  <sheetData>
    <row r="1" spans="2:34" s="39" customFormat="1" ht="3" customHeight="1"/>
    <row r="2" spans="2:34" s="40" customFormat="1" ht="22">
      <c r="B2" s="138">
        <v>2025</v>
      </c>
      <c r="C2" s="138"/>
      <c r="D2" s="138"/>
      <c r="E2" s="138"/>
      <c r="F2" s="137" t="str">
        <f>"年度(令和"&amp;(B2-2018)&amp;"年度)原子炉等利用共同研究申請書（IRT課題）"</f>
        <v>年度(令和7年度)原子炉等利用共同研究申請書（IRT課題）</v>
      </c>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row>
    <row r="3" spans="2:34" s="40" customFormat="1" ht="21" customHeight="1">
      <c r="C3" s="181" t="s">
        <v>88</v>
      </c>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41"/>
    </row>
    <row r="4" spans="2:34" s="39" customFormat="1" ht="10" customHeight="1" thickBot="1"/>
    <row r="5" spans="2:34" s="39" customFormat="1" ht="16" customHeight="1" thickBot="1">
      <c r="B5" s="182" t="s">
        <v>0</v>
      </c>
      <c r="C5" s="183"/>
      <c r="D5" s="183"/>
      <c r="E5" s="184"/>
      <c r="F5" s="42" t="s">
        <v>1</v>
      </c>
      <c r="G5" s="183"/>
      <c r="H5" s="183"/>
      <c r="I5" s="183"/>
      <c r="J5" s="183"/>
      <c r="K5" s="183"/>
      <c r="L5" s="185"/>
      <c r="M5" s="186" t="s">
        <v>2</v>
      </c>
      <c r="N5" s="187"/>
      <c r="O5" s="187"/>
      <c r="P5" s="187"/>
      <c r="Q5" s="187"/>
      <c r="R5" s="187"/>
      <c r="S5" s="187"/>
      <c r="T5" s="187"/>
      <c r="U5" s="187"/>
      <c r="V5" s="187"/>
      <c r="W5" s="187"/>
      <c r="X5" s="187"/>
      <c r="Y5" s="188"/>
      <c r="Z5" s="182" t="s">
        <v>3</v>
      </c>
      <c r="AA5" s="189"/>
      <c r="AB5" s="190"/>
      <c r="AC5" s="42" t="s">
        <v>1</v>
      </c>
      <c r="AD5" s="183"/>
      <c r="AE5" s="183"/>
      <c r="AF5" s="183"/>
      <c r="AG5" s="183"/>
      <c r="AH5" s="185"/>
    </row>
    <row r="6" spans="2:34" s="39" customFormat="1" ht="10" customHeight="1">
      <c r="B6" s="139" t="s">
        <v>4</v>
      </c>
      <c r="C6" s="140"/>
      <c r="D6" s="140"/>
      <c r="E6" s="141"/>
      <c r="F6" s="220"/>
      <c r="G6" s="162"/>
      <c r="H6" s="162"/>
      <c r="I6" s="162"/>
      <c r="J6" s="162"/>
      <c r="K6" s="162"/>
      <c r="L6" s="162"/>
      <c r="M6" s="162"/>
      <c r="N6" s="162"/>
      <c r="O6" s="162"/>
      <c r="P6" s="162"/>
      <c r="Q6" s="162"/>
      <c r="R6" s="162"/>
      <c r="S6" s="162"/>
      <c r="T6" s="162"/>
      <c r="U6" s="162"/>
      <c r="V6" s="162"/>
      <c r="W6" s="162"/>
      <c r="X6" s="162"/>
      <c r="Y6" s="162"/>
      <c r="Z6" s="224" t="s">
        <v>89</v>
      </c>
      <c r="AA6" s="224"/>
      <c r="AB6" s="208" t="s">
        <v>92</v>
      </c>
      <c r="AC6" s="209"/>
      <c r="AD6" s="209"/>
      <c r="AE6" s="209"/>
      <c r="AF6" s="209"/>
      <c r="AG6" s="209"/>
      <c r="AH6" s="210"/>
    </row>
    <row r="7" spans="2:34" s="39" customFormat="1" ht="23" customHeight="1">
      <c r="B7" s="145"/>
      <c r="C7" s="146"/>
      <c r="D7" s="146"/>
      <c r="E7" s="147"/>
      <c r="F7" s="221"/>
      <c r="G7" s="222"/>
      <c r="H7" s="222"/>
      <c r="I7" s="222"/>
      <c r="J7" s="222"/>
      <c r="K7" s="222"/>
      <c r="L7" s="222"/>
      <c r="M7" s="222"/>
      <c r="N7" s="222"/>
      <c r="O7" s="222"/>
      <c r="P7" s="222"/>
      <c r="Q7" s="222"/>
      <c r="R7" s="222"/>
      <c r="S7" s="222"/>
      <c r="T7" s="222"/>
      <c r="U7" s="222"/>
      <c r="V7" s="222"/>
      <c r="W7" s="222"/>
      <c r="X7" s="222"/>
      <c r="Y7" s="222"/>
      <c r="Z7" s="223"/>
      <c r="AA7" s="223"/>
      <c r="AB7" s="211" t="s">
        <v>7</v>
      </c>
      <c r="AC7" s="212"/>
      <c r="AD7" s="212"/>
      <c r="AE7" s="212"/>
      <c r="AF7" s="212"/>
      <c r="AG7" s="212"/>
      <c r="AH7" s="213"/>
    </row>
    <row r="8" spans="2:34" s="45" customFormat="1" ht="13" customHeight="1">
      <c r="B8" s="139" t="s">
        <v>5</v>
      </c>
      <c r="C8" s="140"/>
      <c r="D8" s="140"/>
      <c r="E8" s="141"/>
      <c r="F8" s="148" t="s">
        <v>58</v>
      </c>
      <c r="G8" s="149"/>
      <c r="H8" s="149"/>
      <c r="I8" s="149"/>
      <c r="J8" s="149"/>
      <c r="K8" s="149"/>
      <c r="L8" s="149"/>
      <c r="M8" s="149"/>
      <c r="N8" s="43"/>
      <c r="O8" s="43"/>
      <c r="P8" s="43"/>
      <c r="Q8" s="43"/>
      <c r="R8" s="44"/>
      <c r="S8" s="150" t="s">
        <v>6</v>
      </c>
      <c r="T8" s="151"/>
      <c r="U8" s="151"/>
      <c r="V8" s="151"/>
      <c r="W8" s="151"/>
      <c r="X8" s="152"/>
      <c r="Y8" s="156"/>
      <c r="Z8" s="157"/>
      <c r="AA8" s="157"/>
      <c r="AB8" s="157"/>
      <c r="AC8" s="157"/>
      <c r="AD8" s="157"/>
      <c r="AE8" s="157"/>
      <c r="AF8" s="157"/>
      <c r="AG8" s="157"/>
      <c r="AH8" s="158"/>
    </row>
    <row r="9" spans="2:34" s="45" customFormat="1" ht="15" customHeight="1">
      <c r="B9" s="142"/>
      <c r="C9" s="143"/>
      <c r="D9" s="143"/>
      <c r="E9" s="144"/>
      <c r="F9" s="46"/>
      <c r="G9" s="162"/>
      <c r="H9" s="163"/>
      <c r="I9" s="163"/>
      <c r="J9" s="163"/>
      <c r="K9" s="163"/>
      <c r="L9" s="163"/>
      <c r="M9" s="163"/>
      <c r="N9" s="47"/>
      <c r="O9" s="47"/>
      <c r="P9" s="47"/>
      <c r="Q9" s="47"/>
      <c r="R9" s="48"/>
      <c r="S9" s="153"/>
      <c r="T9" s="154"/>
      <c r="U9" s="154"/>
      <c r="V9" s="154"/>
      <c r="W9" s="154"/>
      <c r="X9" s="155"/>
      <c r="Y9" s="159"/>
      <c r="Z9" s="160"/>
      <c r="AA9" s="160"/>
      <c r="AB9" s="160"/>
      <c r="AC9" s="160"/>
      <c r="AD9" s="160"/>
      <c r="AE9" s="160"/>
      <c r="AF9" s="160"/>
      <c r="AG9" s="160"/>
      <c r="AH9" s="161"/>
    </row>
    <row r="10" spans="2:34" s="45" customFormat="1" ht="7" customHeight="1">
      <c r="B10" s="142"/>
      <c r="C10" s="143"/>
      <c r="D10" s="143"/>
      <c r="E10" s="144"/>
      <c r="F10" s="46"/>
      <c r="G10" s="163"/>
      <c r="H10" s="163"/>
      <c r="I10" s="163"/>
      <c r="J10" s="163"/>
      <c r="K10" s="163"/>
      <c r="L10" s="163"/>
      <c r="M10" s="163"/>
      <c r="N10" s="47"/>
      <c r="O10" s="47"/>
      <c r="P10" s="47"/>
      <c r="Q10" s="47"/>
      <c r="R10" s="48"/>
      <c r="S10" s="153" t="s">
        <v>8</v>
      </c>
      <c r="T10" s="154"/>
      <c r="U10" s="154"/>
      <c r="V10" s="154"/>
      <c r="W10" s="154"/>
      <c r="X10" s="155"/>
      <c r="Y10" s="49" t="s">
        <v>9</v>
      </c>
      <c r="Z10" s="164"/>
      <c r="AA10" s="164"/>
      <c r="AB10" s="164"/>
      <c r="AC10" s="164"/>
      <c r="AD10" s="50"/>
      <c r="AE10" s="50"/>
      <c r="AF10" s="50"/>
      <c r="AG10" s="50"/>
      <c r="AH10" s="51"/>
    </row>
    <row r="11" spans="2:34" s="45" customFormat="1" ht="9" customHeight="1">
      <c r="B11" s="142"/>
      <c r="C11" s="143"/>
      <c r="D11" s="143"/>
      <c r="E11" s="144"/>
      <c r="F11" s="165" t="s">
        <v>10</v>
      </c>
      <c r="G11" s="166"/>
      <c r="H11" s="166"/>
      <c r="I11" s="166"/>
      <c r="J11" s="166"/>
      <c r="K11" s="166"/>
      <c r="L11" s="166"/>
      <c r="M11" s="166"/>
      <c r="N11" s="52"/>
      <c r="O11" s="52"/>
      <c r="P11" s="52"/>
      <c r="Q11" s="52"/>
      <c r="R11" s="48"/>
      <c r="S11" s="153"/>
      <c r="T11" s="154"/>
      <c r="U11" s="154"/>
      <c r="V11" s="154"/>
      <c r="W11" s="154"/>
      <c r="X11" s="155"/>
      <c r="Y11" s="167"/>
      <c r="Z11" s="168"/>
      <c r="AA11" s="168"/>
      <c r="AB11" s="168"/>
      <c r="AC11" s="168"/>
      <c r="AD11" s="168"/>
      <c r="AE11" s="168"/>
      <c r="AF11" s="168"/>
      <c r="AG11" s="168"/>
      <c r="AH11" s="169"/>
    </row>
    <row r="12" spans="2:34" s="45" customFormat="1" ht="13" customHeight="1">
      <c r="B12" s="142"/>
      <c r="C12" s="143"/>
      <c r="D12" s="143"/>
      <c r="E12" s="144"/>
      <c r="F12" s="173" t="s">
        <v>11</v>
      </c>
      <c r="G12" s="174"/>
      <c r="H12" s="174"/>
      <c r="I12" s="174"/>
      <c r="J12" s="174"/>
      <c r="K12" s="174"/>
      <c r="L12" s="174"/>
      <c r="M12" s="174"/>
      <c r="N12" s="47"/>
      <c r="O12" s="47"/>
      <c r="P12" s="47"/>
      <c r="Q12" s="47"/>
      <c r="R12" s="48"/>
      <c r="S12" s="153"/>
      <c r="T12" s="154"/>
      <c r="U12" s="154"/>
      <c r="V12" s="154"/>
      <c r="W12" s="154"/>
      <c r="X12" s="155"/>
      <c r="Y12" s="170"/>
      <c r="Z12" s="171"/>
      <c r="AA12" s="171"/>
      <c r="AB12" s="171"/>
      <c r="AC12" s="171"/>
      <c r="AD12" s="171"/>
      <c r="AE12" s="171"/>
      <c r="AF12" s="171"/>
      <c r="AG12" s="171"/>
      <c r="AH12" s="172"/>
    </row>
    <row r="13" spans="2:34" s="45" customFormat="1" ht="16" customHeight="1">
      <c r="B13" s="142"/>
      <c r="C13" s="143"/>
      <c r="D13" s="143"/>
      <c r="E13" s="144"/>
      <c r="F13" s="46"/>
      <c r="G13" s="191"/>
      <c r="H13" s="191"/>
      <c r="I13" s="191"/>
      <c r="J13" s="191"/>
      <c r="K13" s="191"/>
      <c r="L13" s="191"/>
      <c r="M13" s="191"/>
      <c r="N13" s="191"/>
      <c r="O13" s="191"/>
      <c r="P13" s="191"/>
      <c r="Q13" s="191"/>
      <c r="R13" s="48"/>
      <c r="S13" s="175" t="s">
        <v>12</v>
      </c>
      <c r="T13" s="176"/>
      <c r="U13" s="176"/>
      <c r="V13" s="176"/>
      <c r="W13" s="176"/>
      <c r="X13" s="177"/>
      <c r="Y13" s="178"/>
      <c r="Z13" s="179"/>
      <c r="AA13" s="179"/>
      <c r="AB13" s="179"/>
      <c r="AC13" s="179"/>
      <c r="AD13" s="179"/>
      <c r="AE13" s="179"/>
      <c r="AF13" s="179"/>
      <c r="AG13" s="179"/>
      <c r="AH13" s="180"/>
    </row>
    <row r="14" spans="2:34" s="45" customFormat="1" ht="16" customHeight="1">
      <c r="B14" s="142"/>
      <c r="C14" s="143"/>
      <c r="D14" s="143"/>
      <c r="E14" s="144"/>
      <c r="F14" s="46"/>
      <c r="G14" s="192"/>
      <c r="H14" s="192"/>
      <c r="I14" s="192"/>
      <c r="J14" s="192"/>
      <c r="K14" s="192"/>
      <c r="L14" s="192"/>
      <c r="M14" s="192"/>
      <c r="N14" s="192"/>
      <c r="O14" s="192"/>
      <c r="P14" s="192"/>
      <c r="Q14" s="192"/>
      <c r="R14" s="48"/>
      <c r="S14" s="175"/>
      <c r="T14" s="176"/>
      <c r="U14" s="176"/>
      <c r="V14" s="176"/>
      <c r="W14" s="176"/>
      <c r="X14" s="177"/>
      <c r="Y14" s="194"/>
      <c r="Z14" s="195"/>
      <c r="AA14" s="195"/>
      <c r="AB14" s="195"/>
      <c r="AC14" s="195"/>
      <c r="AD14" s="195"/>
      <c r="AE14" s="195"/>
      <c r="AF14" s="195"/>
      <c r="AG14" s="195"/>
      <c r="AH14" s="196"/>
    </row>
    <row r="15" spans="2:34" s="45" customFormat="1" ht="20" customHeight="1">
      <c r="B15" s="145"/>
      <c r="C15" s="146"/>
      <c r="D15" s="146"/>
      <c r="E15" s="147"/>
      <c r="F15" s="53"/>
      <c r="G15" s="193"/>
      <c r="H15" s="193"/>
      <c r="I15" s="193"/>
      <c r="J15" s="193"/>
      <c r="K15" s="193"/>
      <c r="L15" s="193"/>
      <c r="M15" s="193"/>
      <c r="N15" s="193"/>
      <c r="O15" s="193"/>
      <c r="P15" s="193"/>
      <c r="Q15" s="193"/>
      <c r="R15" s="54"/>
      <c r="S15" s="197" t="s">
        <v>13</v>
      </c>
      <c r="T15" s="198"/>
      <c r="U15" s="198"/>
      <c r="V15" s="198"/>
      <c r="W15" s="198"/>
      <c r="X15" s="199"/>
      <c r="Y15" s="217"/>
      <c r="Z15" s="218"/>
      <c r="AA15" s="218"/>
      <c r="AB15" s="218"/>
      <c r="AC15" s="218"/>
      <c r="AD15" s="218"/>
      <c r="AE15" s="218"/>
      <c r="AF15" s="218"/>
      <c r="AG15" s="218"/>
      <c r="AH15" s="219"/>
    </row>
    <row r="16" spans="2:34" s="39" customFormat="1" ht="9" customHeight="1">
      <c r="B16" s="200" t="s">
        <v>103</v>
      </c>
      <c r="C16" s="201"/>
      <c r="D16" s="201"/>
      <c r="E16" s="202"/>
      <c r="F16" s="150" t="s">
        <v>14</v>
      </c>
      <c r="G16" s="151"/>
      <c r="H16" s="151"/>
      <c r="I16" s="151"/>
      <c r="J16" s="151"/>
      <c r="K16" s="152"/>
      <c r="L16" s="150" t="s">
        <v>15</v>
      </c>
      <c r="M16" s="151"/>
      <c r="N16" s="151"/>
      <c r="O16" s="151"/>
      <c r="P16" s="151"/>
      <c r="Q16" s="151"/>
      <c r="R16" s="151"/>
      <c r="S16" s="151"/>
      <c r="T16" s="152"/>
      <c r="U16" s="150" t="s">
        <v>16</v>
      </c>
      <c r="V16" s="151"/>
      <c r="W16" s="151"/>
      <c r="X16" s="152"/>
      <c r="Y16" s="150" t="s">
        <v>17</v>
      </c>
      <c r="Z16" s="151"/>
      <c r="AA16" s="151"/>
      <c r="AB16" s="151"/>
      <c r="AC16" s="151"/>
      <c r="AD16" s="151"/>
      <c r="AE16" s="152"/>
      <c r="AF16" s="134" t="s">
        <v>18</v>
      </c>
      <c r="AG16" s="135"/>
      <c r="AH16" s="136"/>
    </row>
    <row r="17" spans="2:34" s="39" customFormat="1" ht="9" customHeight="1">
      <c r="B17" s="203"/>
      <c r="C17" s="174"/>
      <c r="D17" s="174"/>
      <c r="E17" s="204"/>
      <c r="F17" s="153"/>
      <c r="G17" s="154"/>
      <c r="H17" s="154"/>
      <c r="I17" s="154"/>
      <c r="J17" s="154"/>
      <c r="K17" s="155"/>
      <c r="L17" s="153"/>
      <c r="M17" s="154"/>
      <c r="N17" s="154"/>
      <c r="O17" s="154"/>
      <c r="P17" s="154"/>
      <c r="Q17" s="154"/>
      <c r="R17" s="154"/>
      <c r="S17" s="154"/>
      <c r="T17" s="155"/>
      <c r="U17" s="153"/>
      <c r="V17" s="154"/>
      <c r="W17" s="154"/>
      <c r="X17" s="155"/>
      <c r="Y17" s="153"/>
      <c r="Z17" s="154"/>
      <c r="AA17" s="154"/>
      <c r="AB17" s="154"/>
      <c r="AC17" s="154"/>
      <c r="AD17" s="154"/>
      <c r="AE17" s="155"/>
      <c r="AF17" s="128" t="s">
        <v>19</v>
      </c>
      <c r="AG17" s="129"/>
      <c r="AH17" s="130"/>
    </row>
    <row r="18" spans="2:34" s="39" customFormat="1" ht="9" customHeight="1">
      <c r="B18" s="203"/>
      <c r="C18" s="174"/>
      <c r="D18" s="174"/>
      <c r="E18" s="204"/>
      <c r="F18" s="214"/>
      <c r="G18" s="215"/>
      <c r="H18" s="215"/>
      <c r="I18" s="215"/>
      <c r="J18" s="215"/>
      <c r="K18" s="216"/>
      <c r="L18" s="214"/>
      <c r="M18" s="215"/>
      <c r="N18" s="215"/>
      <c r="O18" s="215"/>
      <c r="P18" s="215"/>
      <c r="Q18" s="215"/>
      <c r="R18" s="215"/>
      <c r="S18" s="215"/>
      <c r="T18" s="216"/>
      <c r="U18" s="214"/>
      <c r="V18" s="215"/>
      <c r="W18" s="215"/>
      <c r="X18" s="216"/>
      <c r="Y18" s="214"/>
      <c r="Z18" s="215"/>
      <c r="AA18" s="215"/>
      <c r="AB18" s="215"/>
      <c r="AC18" s="215"/>
      <c r="AD18" s="215"/>
      <c r="AE18" s="216"/>
      <c r="AF18" s="131" t="s">
        <v>20</v>
      </c>
      <c r="AG18" s="132"/>
      <c r="AH18" s="133"/>
    </row>
    <row r="19" spans="2:34" s="39" customFormat="1" ht="23" customHeight="1">
      <c r="B19" s="203"/>
      <c r="C19" s="174"/>
      <c r="D19" s="174"/>
      <c r="E19" s="204"/>
      <c r="F19" s="120"/>
      <c r="G19" s="121"/>
      <c r="H19" s="121"/>
      <c r="I19" s="121"/>
      <c r="J19" s="121"/>
      <c r="K19" s="122"/>
      <c r="L19" s="125"/>
      <c r="M19" s="126"/>
      <c r="N19" s="126"/>
      <c r="O19" s="126"/>
      <c r="P19" s="126"/>
      <c r="Q19" s="126"/>
      <c r="R19" s="126"/>
      <c r="S19" s="126"/>
      <c r="T19" s="127"/>
      <c r="U19" s="120"/>
      <c r="V19" s="121"/>
      <c r="W19" s="121"/>
      <c r="X19" s="122"/>
      <c r="Y19" s="120"/>
      <c r="Z19" s="123"/>
      <c r="AA19" s="123"/>
      <c r="AB19" s="123"/>
      <c r="AC19" s="123"/>
      <c r="AD19" s="123"/>
      <c r="AE19" s="124"/>
      <c r="AF19" s="117" t="s">
        <v>7</v>
      </c>
      <c r="AG19" s="118"/>
      <c r="AH19" s="119"/>
    </row>
    <row r="20" spans="2:34" s="39" customFormat="1" ht="23" customHeight="1">
      <c r="B20" s="203"/>
      <c r="C20" s="174"/>
      <c r="D20" s="174"/>
      <c r="E20" s="204"/>
      <c r="F20" s="120"/>
      <c r="G20" s="121"/>
      <c r="H20" s="121"/>
      <c r="I20" s="121"/>
      <c r="J20" s="121"/>
      <c r="K20" s="122"/>
      <c r="L20" s="125"/>
      <c r="M20" s="126"/>
      <c r="N20" s="126"/>
      <c r="O20" s="126"/>
      <c r="P20" s="126"/>
      <c r="Q20" s="126"/>
      <c r="R20" s="126"/>
      <c r="S20" s="126"/>
      <c r="T20" s="127"/>
      <c r="U20" s="120"/>
      <c r="V20" s="121"/>
      <c r="W20" s="121"/>
      <c r="X20" s="122"/>
      <c r="Y20" s="120"/>
      <c r="Z20" s="123"/>
      <c r="AA20" s="123"/>
      <c r="AB20" s="123"/>
      <c r="AC20" s="123"/>
      <c r="AD20" s="123"/>
      <c r="AE20" s="124"/>
      <c r="AF20" s="117" t="s">
        <v>7</v>
      </c>
      <c r="AG20" s="118"/>
      <c r="AH20" s="119"/>
    </row>
    <row r="21" spans="2:34" s="39" customFormat="1" ht="23" customHeight="1">
      <c r="B21" s="203"/>
      <c r="C21" s="174"/>
      <c r="D21" s="174"/>
      <c r="E21" s="204"/>
      <c r="F21" s="120"/>
      <c r="G21" s="121"/>
      <c r="H21" s="121"/>
      <c r="I21" s="121"/>
      <c r="J21" s="121"/>
      <c r="K21" s="122"/>
      <c r="L21" s="125"/>
      <c r="M21" s="126"/>
      <c r="N21" s="126"/>
      <c r="O21" s="126"/>
      <c r="P21" s="126"/>
      <c r="Q21" s="126"/>
      <c r="R21" s="126"/>
      <c r="S21" s="126"/>
      <c r="T21" s="127"/>
      <c r="U21" s="120"/>
      <c r="V21" s="121"/>
      <c r="W21" s="121"/>
      <c r="X21" s="122"/>
      <c r="Y21" s="120"/>
      <c r="Z21" s="123"/>
      <c r="AA21" s="123"/>
      <c r="AB21" s="123"/>
      <c r="AC21" s="123"/>
      <c r="AD21" s="123"/>
      <c r="AE21" s="124"/>
      <c r="AF21" s="117" t="s">
        <v>7</v>
      </c>
      <c r="AG21" s="118"/>
      <c r="AH21" s="119"/>
    </row>
    <row r="22" spans="2:34" s="39" customFormat="1" ht="23" customHeight="1">
      <c r="B22" s="203"/>
      <c r="C22" s="174"/>
      <c r="D22" s="174"/>
      <c r="E22" s="204"/>
      <c r="F22" s="120"/>
      <c r="G22" s="121"/>
      <c r="H22" s="121"/>
      <c r="I22" s="121"/>
      <c r="J22" s="121"/>
      <c r="K22" s="122"/>
      <c r="L22" s="125"/>
      <c r="M22" s="126"/>
      <c r="N22" s="126"/>
      <c r="O22" s="126"/>
      <c r="P22" s="126"/>
      <c r="Q22" s="126"/>
      <c r="R22" s="126"/>
      <c r="S22" s="126"/>
      <c r="T22" s="127"/>
      <c r="U22" s="120"/>
      <c r="V22" s="121"/>
      <c r="W22" s="121"/>
      <c r="X22" s="122"/>
      <c r="Y22" s="120"/>
      <c r="Z22" s="123"/>
      <c r="AA22" s="123"/>
      <c r="AB22" s="123"/>
      <c r="AC22" s="123"/>
      <c r="AD22" s="123"/>
      <c r="AE22" s="124"/>
      <c r="AF22" s="117" t="s">
        <v>7</v>
      </c>
      <c r="AG22" s="118"/>
      <c r="AH22" s="119"/>
    </row>
    <row r="23" spans="2:34" s="39" customFormat="1" ht="23" customHeight="1">
      <c r="B23" s="203"/>
      <c r="C23" s="174"/>
      <c r="D23" s="174"/>
      <c r="E23" s="204"/>
      <c r="F23" s="120"/>
      <c r="G23" s="121"/>
      <c r="H23" s="121"/>
      <c r="I23" s="121"/>
      <c r="J23" s="121"/>
      <c r="K23" s="122"/>
      <c r="L23" s="125"/>
      <c r="M23" s="126"/>
      <c r="N23" s="126"/>
      <c r="O23" s="126"/>
      <c r="P23" s="126"/>
      <c r="Q23" s="126"/>
      <c r="R23" s="126"/>
      <c r="S23" s="126"/>
      <c r="T23" s="127"/>
      <c r="U23" s="120"/>
      <c r="V23" s="121"/>
      <c r="W23" s="121"/>
      <c r="X23" s="122"/>
      <c r="Y23" s="120"/>
      <c r="Z23" s="123"/>
      <c r="AA23" s="123"/>
      <c r="AB23" s="123"/>
      <c r="AC23" s="123"/>
      <c r="AD23" s="123"/>
      <c r="AE23" s="124"/>
      <c r="AF23" s="117" t="s">
        <v>7</v>
      </c>
      <c r="AG23" s="118"/>
      <c r="AH23" s="119"/>
    </row>
    <row r="24" spans="2:34" s="39" customFormat="1" ht="23" customHeight="1">
      <c r="B24" s="203"/>
      <c r="C24" s="174"/>
      <c r="D24" s="174"/>
      <c r="E24" s="204"/>
      <c r="F24" s="120"/>
      <c r="G24" s="121"/>
      <c r="H24" s="121"/>
      <c r="I24" s="121"/>
      <c r="J24" s="121"/>
      <c r="K24" s="122"/>
      <c r="L24" s="125"/>
      <c r="M24" s="126"/>
      <c r="N24" s="126"/>
      <c r="O24" s="126"/>
      <c r="P24" s="126"/>
      <c r="Q24" s="126"/>
      <c r="R24" s="126"/>
      <c r="S24" s="126"/>
      <c r="T24" s="127"/>
      <c r="U24" s="120"/>
      <c r="V24" s="121"/>
      <c r="W24" s="121"/>
      <c r="X24" s="122"/>
      <c r="Y24" s="120"/>
      <c r="Z24" s="123"/>
      <c r="AA24" s="123"/>
      <c r="AB24" s="123"/>
      <c r="AC24" s="123"/>
      <c r="AD24" s="123"/>
      <c r="AE24" s="124"/>
      <c r="AF24" s="117" t="s">
        <v>7</v>
      </c>
      <c r="AG24" s="118"/>
      <c r="AH24" s="119"/>
    </row>
    <row r="25" spans="2:34" s="39" customFormat="1" ht="23" customHeight="1">
      <c r="B25" s="203"/>
      <c r="C25" s="174"/>
      <c r="D25" s="174"/>
      <c r="E25" s="204"/>
      <c r="F25" s="120"/>
      <c r="G25" s="121"/>
      <c r="H25" s="121"/>
      <c r="I25" s="121"/>
      <c r="J25" s="121"/>
      <c r="K25" s="122"/>
      <c r="L25" s="125"/>
      <c r="M25" s="126"/>
      <c r="N25" s="126"/>
      <c r="O25" s="126"/>
      <c r="P25" s="126"/>
      <c r="Q25" s="126"/>
      <c r="R25" s="126"/>
      <c r="S25" s="126"/>
      <c r="T25" s="127"/>
      <c r="U25" s="120"/>
      <c r="V25" s="121"/>
      <c r="W25" s="121"/>
      <c r="X25" s="122"/>
      <c r="Y25" s="120"/>
      <c r="Z25" s="123"/>
      <c r="AA25" s="123"/>
      <c r="AB25" s="123"/>
      <c r="AC25" s="123"/>
      <c r="AD25" s="123"/>
      <c r="AE25" s="124"/>
      <c r="AF25" s="117" t="s">
        <v>7</v>
      </c>
      <c r="AG25" s="118"/>
      <c r="AH25" s="119"/>
    </row>
    <row r="26" spans="2:34" s="39" customFormat="1" ht="23" customHeight="1">
      <c r="B26" s="203"/>
      <c r="C26" s="174"/>
      <c r="D26" s="174"/>
      <c r="E26" s="204"/>
      <c r="F26" s="120"/>
      <c r="G26" s="121"/>
      <c r="H26" s="121"/>
      <c r="I26" s="121"/>
      <c r="J26" s="121"/>
      <c r="K26" s="122"/>
      <c r="L26" s="125"/>
      <c r="M26" s="126"/>
      <c r="N26" s="126"/>
      <c r="O26" s="126"/>
      <c r="P26" s="126"/>
      <c r="Q26" s="126"/>
      <c r="R26" s="126"/>
      <c r="S26" s="126"/>
      <c r="T26" s="127"/>
      <c r="U26" s="120"/>
      <c r="V26" s="121"/>
      <c r="W26" s="121"/>
      <c r="X26" s="122"/>
      <c r="Y26" s="120"/>
      <c r="Z26" s="123"/>
      <c r="AA26" s="123"/>
      <c r="AB26" s="123"/>
      <c r="AC26" s="123"/>
      <c r="AD26" s="123"/>
      <c r="AE26" s="124"/>
      <c r="AF26" s="117" t="s">
        <v>7</v>
      </c>
      <c r="AG26" s="118"/>
      <c r="AH26" s="119"/>
    </row>
    <row r="27" spans="2:34" s="39" customFormat="1" ht="23" customHeight="1">
      <c r="B27" s="203"/>
      <c r="C27" s="174"/>
      <c r="D27" s="174"/>
      <c r="E27" s="204"/>
      <c r="F27" s="120"/>
      <c r="G27" s="121"/>
      <c r="H27" s="121"/>
      <c r="I27" s="121"/>
      <c r="J27" s="121"/>
      <c r="K27" s="122"/>
      <c r="L27" s="125"/>
      <c r="M27" s="126"/>
      <c r="N27" s="126"/>
      <c r="O27" s="126"/>
      <c r="P27" s="126"/>
      <c r="Q27" s="126"/>
      <c r="R27" s="126"/>
      <c r="S27" s="126"/>
      <c r="T27" s="127"/>
      <c r="U27" s="120"/>
      <c r="V27" s="121"/>
      <c r="W27" s="121"/>
      <c r="X27" s="122"/>
      <c r="Y27" s="120"/>
      <c r="Z27" s="123"/>
      <c r="AA27" s="123"/>
      <c r="AB27" s="123"/>
      <c r="AC27" s="123"/>
      <c r="AD27" s="123"/>
      <c r="AE27" s="124"/>
      <c r="AF27" s="117" t="s">
        <v>7</v>
      </c>
      <c r="AG27" s="118"/>
      <c r="AH27" s="119"/>
    </row>
    <row r="28" spans="2:34" s="39" customFormat="1" ht="23" customHeight="1">
      <c r="B28" s="203"/>
      <c r="C28" s="174"/>
      <c r="D28" s="174"/>
      <c r="E28" s="204"/>
      <c r="F28" s="120"/>
      <c r="G28" s="121"/>
      <c r="H28" s="121"/>
      <c r="I28" s="121"/>
      <c r="J28" s="121"/>
      <c r="K28" s="122"/>
      <c r="L28" s="125"/>
      <c r="M28" s="126"/>
      <c r="N28" s="126"/>
      <c r="O28" s="126"/>
      <c r="P28" s="126"/>
      <c r="Q28" s="126"/>
      <c r="R28" s="126"/>
      <c r="S28" s="126"/>
      <c r="T28" s="127"/>
      <c r="U28" s="120"/>
      <c r="V28" s="121"/>
      <c r="W28" s="121"/>
      <c r="X28" s="122"/>
      <c r="Y28" s="120"/>
      <c r="Z28" s="123"/>
      <c r="AA28" s="123"/>
      <c r="AB28" s="123"/>
      <c r="AC28" s="123"/>
      <c r="AD28" s="123"/>
      <c r="AE28" s="124"/>
      <c r="AF28" s="117" t="s">
        <v>7</v>
      </c>
      <c r="AG28" s="118"/>
      <c r="AH28" s="119"/>
    </row>
    <row r="29" spans="2:34" s="39" customFormat="1" ht="23" customHeight="1">
      <c r="B29" s="203"/>
      <c r="C29" s="174"/>
      <c r="D29" s="174"/>
      <c r="E29" s="204"/>
      <c r="F29" s="120"/>
      <c r="G29" s="121"/>
      <c r="H29" s="121"/>
      <c r="I29" s="121"/>
      <c r="J29" s="121"/>
      <c r="K29" s="122"/>
      <c r="L29" s="125"/>
      <c r="M29" s="126"/>
      <c r="N29" s="126"/>
      <c r="O29" s="126"/>
      <c r="P29" s="126"/>
      <c r="Q29" s="126"/>
      <c r="R29" s="126"/>
      <c r="S29" s="126"/>
      <c r="T29" s="127"/>
      <c r="U29" s="120"/>
      <c r="V29" s="121"/>
      <c r="W29" s="121"/>
      <c r="X29" s="122"/>
      <c r="Y29" s="120"/>
      <c r="Z29" s="123"/>
      <c r="AA29" s="123"/>
      <c r="AB29" s="123"/>
      <c r="AC29" s="123"/>
      <c r="AD29" s="123"/>
      <c r="AE29" s="124"/>
      <c r="AF29" s="117" t="s">
        <v>7</v>
      </c>
      <c r="AG29" s="118"/>
      <c r="AH29" s="119"/>
    </row>
    <row r="30" spans="2:34" s="39" customFormat="1" ht="23" customHeight="1">
      <c r="B30" s="203"/>
      <c r="C30" s="174"/>
      <c r="D30" s="174"/>
      <c r="E30" s="204"/>
      <c r="F30" s="120"/>
      <c r="G30" s="121"/>
      <c r="H30" s="121"/>
      <c r="I30" s="121"/>
      <c r="J30" s="121"/>
      <c r="K30" s="122"/>
      <c r="L30" s="125"/>
      <c r="M30" s="126"/>
      <c r="N30" s="126"/>
      <c r="O30" s="126"/>
      <c r="P30" s="126"/>
      <c r="Q30" s="126"/>
      <c r="R30" s="126"/>
      <c r="S30" s="126"/>
      <c r="T30" s="127"/>
      <c r="U30" s="120"/>
      <c r="V30" s="121"/>
      <c r="W30" s="121"/>
      <c r="X30" s="122"/>
      <c r="Y30" s="120"/>
      <c r="Z30" s="123"/>
      <c r="AA30" s="123"/>
      <c r="AB30" s="123"/>
      <c r="AC30" s="123"/>
      <c r="AD30" s="123"/>
      <c r="AE30" s="124"/>
      <c r="AF30" s="117" t="s">
        <v>7</v>
      </c>
      <c r="AG30" s="118"/>
      <c r="AH30" s="119"/>
    </row>
    <row r="31" spans="2:34" s="39" customFormat="1" ht="23" customHeight="1">
      <c r="B31" s="203"/>
      <c r="C31" s="174"/>
      <c r="D31" s="174"/>
      <c r="E31" s="204"/>
      <c r="F31" s="120"/>
      <c r="G31" s="121"/>
      <c r="H31" s="121"/>
      <c r="I31" s="121"/>
      <c r="J31" s="121"/>
      <c r="K31" s="122"/>
      <c r="L31" s="125"/>
      <c r="M31" s="126"/>
      <c r="N31" s="126"/>
      <c r="O31" s="126"/>
      <c r="P31" s="126"/>
      <c r="Q31" s="126"/>
      <c r="R31" s="126"/>
      <c r="S31" s="126"/>
      <c r="T31" s="127"/>
      <c r="U31" s="120"/>
      <c r="V31" s="121"/>
      <c r="W31" s="121"/>
      <c r="X31" s="122"/>
      <c r="Y31" s="120"/>
      <c r="Z31" s="123"/>
      <c r="AA31" s="123"/>
      <c r="AB31" s="123"/>
      <c r="AC31" s="123"/>
      <c r="AD31" s="123"/>
      <c r="AE31" s="124"/>
      <c r="AF31" s="117" t="s">
        <v>7</v>
      </c>
      <c r="AG31" s="118"/>
      <c r="AH31" s="119"/>
    </row>
    <row r="32" spans="2:34" s="39" customFormat="1" ht="23" customHeight="1">
      <c r="B32" s="203"/>
      <c r="C32" s="174"/>
      <c r="D32" s="174"/>
      <c r="E32" s="204"/>
      <c r="F32" s="120"/>
      <c r="G32" s="121"/>
      <c r="H32" s="121"/>
      <c r="I32" s="121"/>
      <c r="J32" s="121"/>
      <c r="K32" s="122"/>
      <c r="L32" s="125"/>
      <c r="M32" s="126"/>
      <c r="N32" s="126"/>
      <c r="O32" s="126"/>
      <c r="P32" s="126"/>
      <c r="Q32" s="126"/>
      <c r="R32" s="126"/>
      <c r="S32" s="126"/>
      <c r="T32" s="127"/>
      <c r="U32" s="120"/>
      <c r="V32" s="121"/>
      <c r="W32" s="121"/>
      <c r="X32" s="122"/>
      <c r="Y32" s="120"/>
      <c r="Z32" s="123"/>
      <c r="AA32" s="123"/>
      <c r="AB32" s="123"/>
      <c r="AC32" s="123"/>
      <c r="AD32" s="123"/>
      <c r="AE32" s="124"/>
      <c r="AF32" s="117" t="s">
        <v>7</v>
      </c>
      <c r="AG32" s="118"/>
      <c r="AH32" s="119"/>
    </row>
    <row r="33" spans="2:34" s="39" customFormat="1" ht="23" customHeight="1">
      <c r="B33" s="203"/>
      <c r="C33" s="174"/>
      <c r="D33" s="174"/>
      <c r="E33" s="204"/>
      <c r="F33" s="120"/>
      <c r="G33" s="121"/>
      <c r="H33" s="121"/>
      <c r="I33" s="121"/>
      <c r="J33" s="121"/>
      <c r="K33" s="122"/>
      <c r="L33" s="125"/>
      <c r="M33" s="126"/>
      <c r="N33" s="126"/>
      <c r="O33" s="126"/>
      <c r="P33" s="126"/>
      <c r="Q33" s="126"/>
      <c r="R33" s="126"/>
      <c r="S33" s="126"/>
      <c r="T33" s="127"/>
      <c r="U33" s="120"/>
      <c r="V33" s="121"/>
      <c r="W33" s="121"/>
      <c r="X33" s="122"/>
      <c r="Y33" s="120"/>
      <c r="Z33" s="123"/>
      <c r="AA33" s="123"/>
      <c r="AB33" s="123"/>
      <c r="AC33" s="123"/>
      <c r="AD33" s="123"/>
      <c r="AE33" s="124"/>
      <c r="AF33" s="117" t="s">
        <v>7</v>
      </c>
      <c r="AG33" s="118"/>
      <c r="AH33" s="119"/>
    </row>
    <row r="34" spans="2:34" s="39" customFormat="1" ht="23" customHeight="1">
      <c r="B34" s="203"/>
      <c r="C34" s="174"/>
      <c r="D34" s="174"/>
      <c r="E34" s="204"/>
      <c r="F34" s="120"/>
      <c r="G34" s="121"/>
      <c r="H34" s="121"/>
      <c r="I34" s="121"/>
      <c r="J34" s="121"/>
      <c r="K34" s="122"/>
      <c r="L34" s="125"/>
      <c r="M34" s="126"/>
      <c r="N34" s="126"/>
      <c r="O34" s="126"/>
      <c r="P34" s="126"/>
      <c r="Q34" s="126"/>
      <c r="R34" s="126"/>
      <c r="S34" s="126"/>
      <c r="T34" s="127"/>
      <c r="U34" s="120"/>
      <c r="V34" s="121"/>
      <c r="W34" s="121"/>
      <c r="X34" s="122"/>
      <c r="Y34" s="120"/>
      <c r="Z34" s="123"/>
      <c r="AA34" s="123"/>
      <c r="AB34" s="123"/>
      <c r="AC34" s="123"/>
      <c r="AD34" s="123"/>
      <c r="AE34" s="124"/>
      <c r="AF34" s="117" t="s">
        <v>7</v>
      </c>
      <c r="AG34" s="118"/>
      <c r="AH34" s="119"/>
    </row>
    <row r="35" spans="2:34" s="39" customFormat="1" ht="23" customHeight="1">
      <c r="B35" s="203"/>
      <c r="C35" s="174"/>
      <c r="D35" s="174"/>
      <c r="E35" s="204"/>
      <c r="F35" s="120"/>
      <c r="G35" s="121"/>
      <c r="H35" s="121"/>
      <c r="I35" s="121"/>
      <c r="J35" s="121"/>
      <c r="K35" s="122"/>
      <c r="L35" s="125"/>
      <c r="M35" s="126"/>
      <c r="N35" s="126"/>
      <c r="O35" s="126"/>
      <c r="P35" s="126"/>
      <c r="Q35" s="126"/>
      <c r="R35" s="126"/>
      <c r="S35" s="126"/>
      <c r="T35" s="127"/>
      <c r="U35" s="120"/>
      <c r="V35" s="121"/>
      <c r="W35" s="121"/>
      <c r="X35" s="122"/>
      <c r="Y35" s="120"/>
      <c r="Z35" s="123"/>
      <c r="AA35" s="123"/>
      <c r="AB35" s="123"/>
      <c r="AC35" s="123"/>
      <c r="AD35" s="123"/>
      <c r="AE35" s="124"/>
      <c r="AF35" s="117" t="s">
        <v>7</v>
      </c>
      <c r="AG35" s="118"/>
      <c r="AH35" s="119"/>
    </row>
    <row r="36" spans="2:34" s="39" customFormat="1" ht="23" customHeight="1">
      <c r="B36" s="205"/>
      <c r="C36" s="206"/>
      <c r="D36" s="206"/>
      <c r="E36" s="207"/>
      <c r="F36" s="120"/>
      <c r="G36" s="121"/>
      <c r="H36" s="121"/>
      <c r="I36" s="121"/>
      <c r="J36" s="121"/>
      <c r="K36" s="122"/>
      <c r="L36" s="125"/>
      <c r="M36" s="126"/>
      <c r="N36" s="126"/>
      <c r="O36" s="126"/>
      <c r="P36" s="126"/>
      <c r="Q36" s="126"/>
      <c r="R36" s="126"/>
      <c r="S36" s="126"/>
      <c r="T36" s="127"/>
      <c r="U36" s="120"/>
      <c r="V36" s="121"/>
      <c r="W36" s="121"/>
      <c r="X36" s="122"/>
      <c r="Y36" s="120"/>
      <c r="Z36" s="123"/>
      <c r="AA36" s="123"/>
      <c r="AB36" s="123"/>
      <c r="AC36" s="123"/>
      <c r="AD36" s="123"/>
      <c r="AE36" s="124"/>
      <c r="AF36" s="117" t="s">
        <v>7</v>
      </c>
      <c r="AG36" s="118"/>
      <c r="AH36" s="119"/>
    </row>
    <row r="37" spans="2:34" s="39" customFormat="1" ht="22" customHeight="1">
      <c r="B37" s="55" t="s">
        <v>110</v>
      </c>
      <c r="C37" s="56"/>
      <c r="D37" s="56"/>
      <c r="E37" s="56"/>
      <c r="F37" s="56"/>
      <c r="G37" s="56"/>
      <c r="H37" s="56"/>
      <c r="I37" s="56"/>
      <c r="J37" s="56"/>
      <c r="K37" s="56"/>
      <c r="L37" s="56"/>
      <c r="M37" s="56"/>
      <c r="N37" s="57"/>
      <c r="O37" s="58" t="s">
        <v>109</v>
      </c>
      <c r="Q37" s="58"/>
      <c r="R37" s="59"/>
      <c r="S37" s="59"/>
      <c r="T37" s="59"/>
      <c r="U37" s="59" t="str">
        <f>B2&amp;"年度:"</f>
        <v>2025年度:</v>
      </c>
      <c r="V37" s="59"/>
      <c r="W37" s="59"/>
      <c r="X37" s="274">
        <v>154</v>
      </c>
      <c r="Y37" s="274"/>
      <c r="Z37" s="274"/>
      <c r="AA37" s="59" t="s">
        <v>96</v>
      </c>
      <c r="AB37" s="59" t="str">
        <f>(B2-1)&amp;"年度:"</f>
        <v>2024年度:</v>
      </c>
      <c r="AC37" s="59"/>
      <c r="AD37" s="56"/>
      <c r="AE37" s="274">
        <v>153</v>
      </c>
      <c r="AF37" s="274"/>
      <c r="AG37" s="274"/>
      <c r="AH37" s="60" t="s">
        <v>21</v>
      </c>
    </row>
    <row r="38" spans="2:34" s="39" customFormat="1" ht="22" customHeight="1">
      <c r="B38" s="249" t="str">
        <f>(B2-1)&amp;"年度に承認されたマシンタイム"</f>
        <v>2024年度に承認されたマシンタイム</v>
      </c>
      <c r="C38" s="246"/>
      <c r="D38" s="246"/>
      <c r="E38" s="246"/>
      <c r="F38" s="246"/>
      <c r="G38" s="246"/>
      <c r="H38" s="246"/>
      <c r="I38" s="246"/>
      <c r="J38" s="246"/>
      <c r="K38" s="246"/>
      <c r="L38" s="250"/>
      <c r="M38" s="278" t="str">
        <f>AD48</f>
        <v xml:space="preserve"> </v>
      </c>
      <c r="N38" s="274"/>
      <c r="O38" s="274"/>
      <c r="P38" s="274"/>
      <c r="Q38" s="274"/>
      <c r="R38" s="274"/>
      <c r="S38" s="57" t="s">
        <v>22</v>
      </c>
      <c r="T38" s="275" t="str">
        <f>IF($AB$7=" "," ",M38/AE37*100)</f>
        <v xml:space="preserve"> </v>
      </c>
      <c r="U38" s="275"/>
      <c r="V38" s="275"/>
      <c r="W38" s="275"/>
      <c r="X38" s="61" t="s">
        <v>23</v>
      </c>
      <c r="Y38" s="279" t="s">
        <v>24</v>
      </c>
      <c r="Z38" s="246"/>
      <c r="AA38" s="246"/>
      <c r="AB38" s="246"/>
      <c r="AC38" s="246"/>
      <c r="AD38" s="246"/>
      <c r="AE38" s="246"/>
      <c r="AF38" s="246"/>
      <c r="AG38" s="246"/>
      <c r="AH38" s="280"/>
    </row>
    <row r="39" spans="2:34" s="39" customFormat="1" ht="22" customHeight="1" thickBot="1">
      <c r="B39" s="272" t="str">
        <f>B2&amp;"年度に申請するマシンタイム"</f>
        <v>2025年度に申請するマシンタイム</v>
      </c>
      <c r="C39" s="241"/>
      <c r="D39" s="241"/>
      <c r="E39" s="241"/>
      <c r="F39" s="241"/>
      <c r="G39" s="241"/>
      <c r="H39" s="241"/>
      <c r="I39" s="241"/>
      <c r="J39" s="241"/>
      <c r="K39" s="241"/>
      <c r="L39" s="273"/>
      <c r="M39" s="238">
        <f>AD105</f>
        <v>0</v>
      </c>
      <c r="N39" s="239"/>
      <c r="O39" s="239"/>
      <c r="P39" s="239"/>
      <c r="Q39" s="239"/>
      <c r="R39" s="239"/>
      <c r="S39" s="62" t="s">
        <v>22</v>
      </c>
      <c r="T39" s="277">
        <f>M39/X37*100</f>
        <v>0</v>
      </c>
      <c r="U39" s="277"/>
      <c r="V39" s="277"/>
      <c r="W39" s="277"/>
      <c r="X39" s="63" t="s">
        <v>23</v>
      </c>
      <c r="Y39" s="240"/>
      <c r="Z39" s="241"/>
      <c r="AA39" s="241"/>
      <c r="AB39" s="38" t="s">
        <v>25</v>
      </c>
      <c r="AC39" s="64"/>
      <c r="AD39" s="276">
        <f>IF(X37=0,"---",Y39/X37*100)</f>
        <v>0</v>
      </c>
      <c r="AE39" s="276"/>
      <c r="AF39" s="276"/>
      <c r="AG39" s="276"/>
      <c r="AH39" s="65" t="s">
        <v>23</v>
      </c>
    </row>
    <row r="40" spans="2:34" s="66" customFormat="1" ht="14" customHeight="1">
      <c r="B40" s="66" t="s">
        <v>26</v>
      </c>
    </row>
    <row r="41" spans="2:34" s="39" customFormat="1" ht="8" customHeight="1"/>
    <row r="42" spans="2:34" s="39" customFormat="1" ht="8" customHeight="1"/>
    <row r="43" spans="2:34" s="39" customFormat="1" ht="12" customHeight="1">
      <c r="B43" s="234" t="s">
        <v>27</v>
      </c>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row>
    <row r="44" spans="2:34" s="39" customFormat="1" ht="5" customHeight="1" thickBot="1"/>
    <row r="45" spans="2:34" s="39" customFormat="1" ht="14" customHeight="1">
      <c r="B45" s="242" t="str">
        <f>"(5) "&amp;(B2-1)&amp;"年度のIRTマシンタイムの利用内容と成果報告"</f>
        <v>(5) 2024年度のIRTマシンタイムの利用内容と成果報告</v>
      </c>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4"/>
    </row>
    <row r="46" spans="2:34" s="39" customFormat="1" ht="28" customHeight="1">
      <c r="B46" s="37"/>
      <c r="C46" s="174" t="str">
        <f>"該当装置の承認日数は自動表示されます。"&amp;(B2-1)&amp;"年度の実績日数（予定を含む）を記入しIRTマシンタイムの実験内容、成果等を報告してください。承認日数と実績日数が大きく食い違いがあった場合はその旨を記入してください。"</f>
        <v>該当装置の承認日数は自動表示されます。2024年度の実績日数（予定を含む）を記入しIRTマシンタイムの実験内容、成果等を報告してください。承認日数と実績日数が大きく食い違いがあった場合はその旨を記入してください。</v>
      </c>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245"/>
    </row>
    <row r="47" spans="2:34" s="39" customFormat="1" ht="14" customHeight="1">
      <c r="B47" s="249"/>
      <c r="C47" s="246"/>
      <c r="D47" s="250"/>
      <c r="E47" s="68"/>
      <c r="F47" s="56" t="s">
        <v>93</v>
      </c>
      <c r="G47" s="69"/>
      <c r="H47" s="69"/>
      <c r="I47" s="69"/>
      <c r="J47" s="70"/>
      <c r="K47" s="68"/>
      <c r="L47" s="56" t="s">
        <v>98</v>
      </c>
      <c r="M47" s="69"/>
      <c r="N47" s="69"/>
      <c r="O47" s="69"/>
      <c r="P47" s="70"/>
      <c r="Q47" s="68"/>
      <c r="R47" s="56" t="s">
        <v>100</v>
      </c>
      <c r="S47" s="69"/>
      <c r="T47" s="69"/>
      <c r="U47" s="69"/>
      <c r="V47" s="70"/>
      <c r="W47" s="68"/>
      <c r="X47" s="56" t="s">
        <v>99</v>
      </c>
      <c r="Y47" s="69"/>
      <c r="Z47" s="69"/>
      <c r="AA47" s="69"/>
      <c r="AB47" s="70"/>
      <c r="AC47" s="68" t="s">
        <v>101</v>
      </c>
      <c r="AD47" s="246" t="s">
        <v>102</v>
      </c>
      <c r="AE47" s="246"/>
      <c r="AF47" s="246"/>
      <c r="AG47" s="246"/>
      <c r="AH47" s="71"/>
    </row>
    <row r="48" spans="2:34" s="39" customFormat="1" ht="14" customHeight="1">
      <c r="B48" s="251" t="s">
        <v>97</v>
      </c>
      <c r="C48" s="252"/>
      <c r="D48" s="253"/>
      <c r="E48" s="72"/>
      <c r="F48" s="259" t="str">
        <f>IF($AB$7=" "," ",INDEX('R5_R6'!$N$7:$Q$20,MATCH($AB$7,'項目リスト(変更不可)'!$A$3:$A$16,0),1))</f>
        <v xml:space="preserve"> </v>
      </c>
      <c r="G48" s="259"/>
      <c r="H48" s="259"/>
      <c r="I48" s="259"/>
      <c r="J48" s="73"/>
      <c r="K48" s="72"/>
      <c r="L48" s="259" t="str">
        <f>IF($AB$7=" "," ",INDEX('R5_R6'!$N$7:$Q$20,MATCH($AB$7,'項目リスト(変更不可)'!$A$3:$A$16,0),2))</f>
        <v xml:space="preserve"> </v>
      </c>
      <c r="M48" s="259"/>
      <c r="N48" s="259"/>
      <c r="O48" s="259"/>
      <c r="P48" s="73"/>
      <c r="Q48" s="72"/>
      <c r="R48" s="259" t="str">
        <f>IF($AB$7=" "," ",INDEX('R5_R6'!$N$7:$Q$20,MATCH($AB$7,'項目リスト(変更不可)'!$A$3:$A$16,0),3))</f>
        <v xml:space="preserve"> </v>
      </c>
      <c r="S48" s="259"/>
      <c r="T48" s="259"/>
      <c r="U48" s="259"/>
      <c r="V48" s="73"/>
      <c r="W48" s="72"/>
      <c r="X48" s="259" t="str">
        <f>IF($AB$7=" "," ",INDEX('R5_R6'!$N$7:$Q$20,MATCH($AB$7,'項目リスト(変更不可)'!$A$3:$A$16,0),4))</f>
        <v xml:space="preserve"> </v>
      </c>
      <c r="Y48" s="259"/>
      <c r="Z48" s="259"/>
      <c r="AA48" s="259"/>
      <c r="AB48" s="73"/>
      <c r="AC48" s="72"/>
      <c r="AD48" s="259" t="str">
        <f>IF($AB$7=" "," ",SUM(F48:AA49))</f>
        <v xml:space="preserve"> </v>
      </c>
      <c r="AE48" s="259"/>
      <c r="AF48" s="259"/>
      <c r="AG48" s="259"/>
      <c r="AH48" s="74"/>
    </row>
    <row r="49" spans="2:34" s="39" customFormat="1" ht="14" customHeight="1">
      <c r="B49" s="254"/>
      <c r="C49" s="255"/>
      <c r="D49" s="256"/>
      <c r="E49" s="75"/>
      <c r="F49" s="260"/>
      <c r="G49" s="260"/>
      <c r="H49" s="260"/>
      <c r="I49" s="260"/>
      <c r="J49" s="76" t="s">
        <v>95</v>
      </c>
      <c r="K49" s="75"/>
      <c r="L49" s="260"/>
      <c r="M49" s="260"/>
      <c r="N49" s="260"/>
      <c r="O49" s="260"/>
      <c r="P49" s="76" t="s">
        <v>95</v>
      </c>
      <c r="Q49" s="75"/>
      <c r="R49" s="260"/>
      <c r="S49" s="260"/>
      <c r="T49" s="260"/>
      <c r="U49" s="260"/>
      <c r="V49" s="76" t="s">
        <v>95</v>
      </c>
      <c r="W49" s="75"/>
      <c r="X49" s="260"/>
      <c r="Y49" s="260"/>
      <c r="Z49" s="260"/>
      <c r="AA49" s="260"/>
      <c r="AB49" s="76" t="s">
        <v>95</v>
      </c>
      <c r="AC49" s="75"/>
      <c r="AD49" s="260"/>
      <c r="AE49" s="260"/>
      <c r="AF49" s="260"/>
      <c r="AG49" s="260"/>
      <c r="AH49" s="77" t="s">
        <v>95</v>
      </c>
    </row>
    <row r="50" spans="2:34" s="39" customFormat="1" ht="14" customHeight="1">
      <c r="B50" s="251" t="s">
        <v>111</v>
      </c>
      <c r="C50" s="252"/>
      <c r="D50" s="253"/>
      <c r="E50" s="72"/>
      <c r="F50" s="257"/>
      <c r="G50" s="257"/>
      <c r="H50" s="257"/>
      <c r="I50" s="257"/>
      <c r="J50" s="73"/>
      <c r="K50" s="72"/>
      <c r="L50" s="257"/>
      <c r="M50" s="257"/>
      <c r="N50" s="257"/>
      <c r="O50" s="257"/>
      <c r="P50" s="73"/>
      <c r="Q50" s="72"/>
      <c r="R50" s="257"/>
      <c r="S50" s="257"/>
      <c r="T50" s="257"/>
      <c r="U50" s="257"/>
      <c r="V50" s="73"/>
      <c r="W50" s="72"/>
      <c r="X50" s="257"/>
      <c r="Y50" s="257"/>
      <c r="Z50" s="257"/>
      <c r="AA50" s="257"/>
      <c r="AB50" s="73"/>
      <c r="AC50" s="72"/>
      <c r="AD50" s="259" t="str">
        <f>IF($AB$7=" "," ",SUM(F50:AA51))</f>
        <v xml:space="preserve"> </v>
      </c>
      <c r="AE50" s="259"/>
      <c r="AF50" s="259"/>
      <c r="AG50" s="259"/>
      <c r="AH50" s="74"/>
    </row>
    <row r="51" spans="2:34" s="39" customFormat="1" ht="14" customHeight="1">
      <c r="B51" s="254"/>
      <c r="C51" s="255"/>
      <c r="D51" s="256"/>
      <c r="E51" s="75"/>
      <c r="F51" s="258"/>
      <c r="G51" s="258"/>
      <c r="H51" s="258"/>
      <c r="I51" s="258"/>
      <c r="J51" s="76" t="s">
        <v>95</v>
      </c>
      <c r="K51" s="75"/>
      <c r="L51" s="258"/>
      <c r="M51" s="258"/>
      <c r="N51" s="258"/>
      <c r="O51" s="258"/>
      <c r="P51" s="76" t="s">
        <v>95</v>
      </c>
      <c r="Q51" s="75"/>
      <c r="R51" s="258"/>
      <c r="S51" s="258"/>
      <c r="T51" s="258"/>
      <c r="U51" s="258"/>
      <c r="V51" s="76" t="s">
        <v>95</v>
      </c>
      <c r="W51" s="75"/>
      <c r="X51" s="258"/>
      <c r="Y51" s="258"/>
      <c r="Z51" s="258"/>
      <c r="AA51" s="258"/>
      <c r="AB51" s="76" t="s">
        <v>95</v>
      </c>
      <c r="AC51" s="75"/>
      <c r="AD51" s="260"/>
      <c r="AE51" s="260"/>
      <c r="AF51" s="260"/>
      <c r="AG51" s="260"/>
      <c r="AH51" s="77" t="s">
        <v>95</v>
      </c>
    </row>
    <row r="52" spans="2:34" s="39" customFormat="1" ht="14" customHeight="1">
      <c r="B52" s="263" t="s">
        <v>113</v>
      </c>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5"/>
    </row>
    <row r="53" spans="2:34" s="39" customFormat="1" ht="14" customHeight="1">
      <c r="B53" s="266"/>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8"/>
    </row>
    <row r="54" spans="2:34" s="39" customFormat="1" ht="14" customHeight="1">
      <c r="B54" s="266"/>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8"/>
    </row>
    <row r="55" spans="2:34" s="39" customFormat="1" ht="14" customHeight="1">
      <c r="B55" s="266"/>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8"/>
    </row>
    <row r="56" spans="2:34" s="39" customFormat="1" ht="14" customHeight="1">
      <c r="B56" s="266"/>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8"/>
    </row>
    <row r="57" spans="2:34" s="39" customFormat="1" ht="14" customHeight="1">
      <c r="B57" s="266"/>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8"/>
    </row>
    <row r="58" spans="2:34" s="39" customFormat="1" ht="14" customHeight="1">
      <c r="B58" s="266"/>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8"/>
    </row>
    <row r="59" spans="2:34" s="39" customFormat="1" ht="14" customHeight="1">
      <c r="B59" s="266"/>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8"/>
    </row>
    <row r="60" spans="2:34" s="39" customFormat="1" ht="14" customHeight="1">
      <c r="B60" s="266"/>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8"/>
    </row>
    <row r="61" spans="2:34" s="39" customFormat="1" ht="14" customHeight="1">
      <c r="B61" s="266"/>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8"/>
    </row>
    <row r="62" spans="2:34" s="39" customFormat="1" ht="14" customHeight="1">
      <c r="B62" s="266"/>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8"/>
    </row>
    <row r="63" spans="2:34" s="39" customFormat="1" ht="14" customHeight="1">
      <c r="B63" s="266"/>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8"/>
    </row>
    <row r="64" spans="2:34" s="39" customFormat="1" ht="14" customHeight="1">
      <c r="B64" s="266"/>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8"/>
    </row>
    <row r="65" spans="2:34" s="39" customFormat="1" ht="14" customHeight="1">
      <c r="B65" s="266"/>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8"/>
    </row>
    <row r="66" spans="2:34" s="39" customFormat="1" ht="14" customHeight="1">
      <c r="B66" s="266"/>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8"/>
    </row>
    <row r="67" spans="2:34" s="39" customFormat="1" ht="14" customHeight="1">
      <c r="B67" s="266"/>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8"/>
    </row>
    <row r="68" spans="2:34" s="39" customFormat="1" ht="14"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8"/>
    </row>
    <row r="69" spans="2:34" s="39" customFormat="1" ht="14" customHeight="1">
      <c r="B69" s="266"/>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8"/>
    </row>
    <row r="70" spans="2:34" s="39" customFormat="1" ht="14" customHeight="1">
      <c r="B70" s="266"/>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8"/>
    </row>
    <row r="71" spans="2:34" s="39" customFormat="1" ht="14" customHeight="1">
      <c r="B71" s="266"/>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8"/>
    </row>
    <row r="72" spans="2:34" s="39" customFormat="1" ht="14" customHeight="1">
      <c r="B72" s="266"/>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8"/>
    </row>
    <row r="73" spans="2:34" s="39" customFormat="1" ht="14" customHeight="1">
      <c r="B73" s="266"/>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8"/>
    </row>
    <row r="74" spans="2:34" s="39" customFormat="1" ht="14" customHeight="1">
      <c r="B74" s="266"/>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8"/>
    </row>
    <row r="75" spans="2:34" s="39" customFormat="1" ht="14" customHeight="1">
      <c r="B75" s="266"/>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8"/>
    </row>
    <row r="76" spans="2:34" s="39" customFormat="1" ht="14" customHeight="1">
      <c r="B76" s="266"/>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8"/>
    </row>
    <row r="77" spans="2:34" s="39" customFormat="1" ht="14" customHeight="1">
      <c r="B77" s="266"/>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8"/>
    </row>
    <row r="78" spans="2:34" s="39" customFormat="1" ht="14" customHeight="1">
      <c r="B78" s="266"/>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8"/>
    </row>
    <row r="79" spans="2:34" s="39" customFormat="1" ht="14" customHeight="1">
      <c r="B79" s="266"/>
      <c r="C79" s="267"/>
      <c r="D79" s="267"/>
      <c r="E79" s="267"/>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8"/>
    </row>
    <row r="80" spans="2:34" s="39" customFormat="1" ht="14" customHeight="1">
      <c r="B80" s="266"/>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8"/>
    </row>
    <row r="81" spans="2:34" s="39" customFormat="1" ht="14" customHeight="1">
      <c r="B81" s="266"/>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8"/>
    </row>
    <row r="82" spans="2:34" s="39" customFormat="1" ht="14" customHeight="1">
      <c r="B82" s="266"/>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8"/>
    </row>
    <row r="83" spans="2:34" s="39" customFormat="1" ht="14" customHeight="1">
      <c r="B83" s="266"/>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8"/>
    </row>
    <row r="84" spans="2:34" s="39" customFormat="1" ht="14" customHeight="1">
      <c r="B84" s="266"/>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8"/>
    </row>
    <row r="85" spans="2:34" s="39" customFormat="1" ht="14" customHeight="1">
      <c r="B85" s="266"/>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8"/>
    </row>
    <row r="86" spans="2:34" s="39" customFormat="1" ht="14" customHeight="1">
      <c r="B86" s="266"/>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8"/>
    </row>
    <row r="87" spans="2:34" s="39" customFormat="1" ht="14" customHeight="1">
      <c r="B87" s="266"/>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8"/>
    </row>
    <row r="88" spans="2:34" s="39" customFormat="1" ht="14" customHeight="1">
      <c r="B88" s="266"/>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8"/>
    </row>
    <row r="89" spans="2:34" s="39" customFormat="1" ht="14" customHeight="1">
      <c r="B89" s="266"/>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8"/>
    </row>
    <row r="90" spans="2:34" s="39" customFormat="1" ht="14" customHeight="1">
      <c r="B90" s="266"/>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8"/>
    </row>
    <row r="91" spans="2:34" s="39" customFormat="1" ht="14" customHeight="1">
      <c r="B91" s="266"/>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8"/>
    </row>
    <row r="92" spans="2:34" s="39" customFormat="1" ht="14" customHeight="1">
      <c r="B92" s="266"/>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8"/>
    </row>
    <row r="93" spans="2:34" s="39" customFormat="1" ht="14" customHeight="1">
      <c r="B93" s="266"/>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8"/>
    </row>
    <row r="94" spans="2:34" s="39" customFormat="1" ht="14" customHeight="1" thickBot="1">
      <c r="B94" s="269"/>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1"/>
    </row>
    <row r="95" spans="2:34" s="39" customFormat="1" ht="8" customHeight="1">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row>
    <row r="96" spans="2:34" s="39" customFormat="1" ht="8" customHeight="1"/>
    <row r="97" spans="2:34" s="39" customFormat="1" ht="12" customHeight="1">
      <c r="B97" s="234" t="s">
        <v>28</v>
      </c>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row>
    <row r="98" spans="2:34" s="39" customFormat="1" ht="5" customHeight="1" thickBot="1"/>
    <row r="99" spans="2:34" s="39" customFormat="1" ht="13" customHeight="1">
      <c r="B99" s="79" t="str">
        <f>"(6) "&amp;B2&amp;"年度のIRTマシンタイムの利用計画"</f>
        <v>(6) 2025年度のIRTマシンタイムの利用計画</v>
      </c>
      <c r="C99" s="80"/>
      <c r="D99" s="80"/>
      <c r="E99" s="80"/>
      <c r="F99" s="80"/>
      <c r="G99" s="80"/>
      <c r="H99" s="80"/>
      <c r="I99" s="80"/>
      <c r="J99" s="80"/>
      <c r="K99" s="80"/>
      <c r="L99" s="80"/>
      <c r="M99" s="80"/>
      <c r="N99" s="81"/>
      <c r="O99" s="81"/>
      <c r="P99" s="81"/>
      <c r="Q99" s="81"/>
      <c r="R99" s="80"/>
      <c r="S99" s="80"/>
      <c r="T99" s="80"/>
      <c r="U99" s="80"/>
      <c r="V99" s="80"/>
      <c r="W99" s="80"/>
      <c r="X99" s="80"/>
      <c r="Y99" s="80"/>
      <c r="Z99" s="80"/>
      <c r="AA99" s="80"/>
      <c r="AB99" s="80"/>
      <c r="AC99" s="80"/>
      <c r="AD99" s="80"/>
      <c r="AE99" s="80"/>
      <c r="AF99" s="80"/>
      <c r="AG99" s="80"/>
      <c r="AH99" s="82"/>
    </row>
    <row r="100" spans="2:34" s="39" customFormat="1" ht="13" customHeight="1">
      <c r="B100" s="37"/>
      <c r="C100" s="247" t="s">
        <v>106</v>
      </c>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8"/>
    </row>
    <row r="101" spans="2:34" s="39" customFormat="1" ht="13" customHeight="1">
      <c r="B101" s="37"/>
      <c r="C101" s="261" t="s">
        <v>107</v>
      </c>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2"/>
    </row>
    <row r="102" spans="2:34" s="39" customFormat="1" ht="13" customHeight="1">
      <c r="B102" s="37"/>
      <c r="C102" s="115" t="s">
        <v>120</v>
      </c>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6"/>
    </row>
    <row r="103" spans="2:34" s="39" customFormat="1" ht="13" customHeight="1">
      <c r="B103" s="67"/>
      <c r="C103" s="86"/>
      <c r="D103" s="86"/>
      <c r="E103" s="86"/>
      <c r="F103" s="86"/>
      <c r="G103" s="88" t="str">
        <f>IF(AND(Z7="A",(F105+R105)/X37&gt;1/3),"※R+M&amp;Dが運転日数の1/3を超えています。","")</f>
        <v/>
      </c>
      <c r="H103" s="86"/>
      <c r="I103" s="86"/>
      <c r="J103" s="86"/>
      <c r="K103" s="86"/>
      <c r="L103" s="86"/>
      <c r="M103" s="86"/>
      <c r="N103" s="86"/>
      <c r="O103" s="86"/>
      <c r="P103" s="86"/>
      <c r="Q103" s="86"/>
      <c r="R103" s="86"/>
      <c r="S103" s="86"/>
      <c r="T103" s="88" t="str">
        <f>IF(AND(Z7="A",(F105+L105+R105)/X37&gt;1/2),"※R+B+M&amp;Dが運転日数の1/2を超えています。","")</f>
        <v/>
      </c>
      <c r="U103" s="86"/>
      <c r="V103" s="86"/>
      <c r="W103" s="86"/>
      <c r="X103" s="86"/>
      <c r="Y103" s="86"/>
      <c r="Z103" s="86"/>
      <c r="AA103" s="86"/>
      <c r="AB103" s="86"/>
      <c r="AC103" s="86"/>
      <c r="AD103" s="86"/>
      <c r="AE103" s="86"/>
      <c r="AF103" s="86"/>
      <c r="AG103" s="86"/>
      <c r="AH103" s="87"/>
    </row>
    <row r="104" spans="2:34" s="39" customFormat="1" ht="14" customHeight="1">
      <c r="B104" s="249"/>
      <c r="C104" s="246"/>
      <c r="D104" s="250"/>
      <c r="E104" s="68"/>
      <c r="F104" s="56" t="s">
        <v>93</v>
      </c>
      <c r="G104" s="69"/>
      <c r="H104" s="69"/>
      <c r="I104" s="69"/>
      <c r="J104" s="70"/>
      <c r="K104" s="68"/>
      <c r="L104" s="56" t="s">
        <v>98</v>
      </c>
      <c r="M104" s="69"/>
      <c r="N104" s="69"/>
      <c r="O104" s="69"/>
      <c r="P104" s="70"/>
      <c r="Q104" s="68"/>
      <c r="R104" s="56" t="s">
        <v>100</v>
      </c>
      <c r="S104" s="69"/>
      <c r="T104" s="69"/>
      <c r="U104" s="69"/>
      <c r="V104" s="70"/>
      <c r="W104" s="68"/>
      <c r="X104" s="56" t="s">
        <v>99</v>
      </c>
      <c r="Y104" s="69"/>
      <c r="Z104" s="69"/>
      <c r="AA104" s="69"/>
      <c r="AB104" s="70"/>
      <c r="AC104" s="68" t="s">
        <v>101</v>
      </c>
      <c r="AD104" s="246" t="s">
        <v>102</v>
      </c>
      <c r="AE104" s="246"/>
      <c r="AF104" s="246"/>
      <c r="AG104" s="246"/>
      <c r="AH104" s="71"/>
    </row>
    <row r="105" spans="2:34" s="39" customFormat="1" ht="14" customHeight="1">
      <c r="B105" s="251" t="s">
        <v>94</v>
      </c>
      <c r="C105" s="252"/>
      <c r="D105" s="253"/>
      <c r="E105" s="72"/>
      <c r="F105" s="257"/>
      <c r="G105" s="257"/>
      <c r="H105" s="257"/>
      <c r="I105" s="257"/>
      <c r="J105" s="73"/>
      <c r="K105" s="72"/>
      <c r="L105" s="257"/>
      <c r="M105" s="257"/>
      <c r="N105" s="257"/>
      <c r="O105" s="257"/>
      <c r="P105" s="73"/>
      <c r="Q105" s="72"/>
      <c r="R105" s="257"/>
      <c r="S105" s="257"/>
      <c r="T105" s="257"/>
      <c r="U105" s="257"/>
      <c r="V105" s="73"/>
      <c r="W105" s="72"/>
      <c r="X105" s="257"/>
      <c r="Y105" s="257"/>
      <c r="Z105" s="257"/>
      <c r="AA105" s="257"/>
      <c r="AB105" s="73"/>
      <c r="AC105" s="72"/>
      <c r="AD105" s="259">
        <f>SUM(F105:AA106)</f>
        <v>0</v>
      </c>
      <c r="AE105" s="259"/>
      <c r="AF105" s="259"/>
      <c r="AG105" s="259"/>
      <c r="AH105" s="74"/>
    </row>
    <row r="106" spans="2:34" s="39" customFormat="1" ht="14" customHeight="1">
      <c r="B106" s="254"/>
      <c r="C106" s="255"/>
      <c r="D106" s="256"/>
      <c r="E106" s="75"/>
      <c r="F106" s="258"/>
      <c r="G106" s="258"/>
      <c r="H106" s="258"/>
      <c r="I106" s="258"/>
      <c r="J106" s="76" t="s">
        <v>95</v>
      </c>
      <c r="K106" s="75"/>
      <c r="L106" s="258"/>
      <c r="M106" s="258"/>
      <c r="N106" s="258"/>
      <c r="O106" s="258"/>
      <c r="P106" s="76" t="s">
        <v>95</v>
      </c>
      <c r="Q106" s="75"/>
      <c r="R106" s="258"/>
      <c r="S106" s="258"/>
      <c r="T106" s="258"/>
      <c r="U106" s="258"/>
      <c r="V106" s="76" t="s">
        <v>95</v>
      </c>
      <c r="W106" s="75"/>
      <c r="X106" s="258"/>
      <c r="Y106" s="258"/>
      <c r="Z106" s="258"/>
      <c r="AA106" s="258"/>
      <c r="AB106" s="76" t="s">
        <v>95</v>
      </c>
      <c r="AC106" s="75"/>
      <c r="AD106" s="260"/>
      <c r="AE106" s="260"/>
      <c r="AF106" s="260"/>
      <c r="AG106" s="260"/>
      <c r="AH106" s="77" t="s">
        <v>95</v>
      </c>
    </row>
    <row r="107" spans="2:34" s="39" customFormat="1" ht="14" customHeight="1">
      <c r="B107" s="284" t="s">
        <v>104</v>
      </c>
      <c r="C107" s="285"/>
      <c r="D107" s="286"/>
      <c r="E107" s="72"/>
      <c r="F107" s="259"/>
      <c r="G107" s="259"/>
      <c r="H107" s="259"/>
      <c r="I107" s="259"/>
      <c r="J107" s="73"/>
      <c r="K107" s="72"/>
      <c r="L107" s="259"/>
      <c r="M107" s="259"/>
      <c r="N107" s="259"/>
      <c r="O107" s="259"/>
      <c r="P107" s="73"/>
      <c r="Q107" s="72"/>
      <c r="R107" s="259"/>
      <c r="S107" s="259"/>
      <c r="T107" s="259"/>
      <c r="U107" s="259"/>
      <c r="V107" s="73"/>
      <c r="W107" s="72"/>
      <c r="X107" s="259"/>
      <c r="Y107" s="259"/>
      <c r="Z107" s="259"/>
      <c r="AA107" s="259"/>
      <c r="AB107" s="73"/>
      <c r="AC107" s="72"/>
      <c r="AD107" s="259" t="str">
        <f>IF($AB$7=" "," ",SUM(F107:AA108))</f>
        <v xml:space="preserve"> </v>
      </c>
      <c r="AE107" s="259"/>
      <c r="AF107" s="259"/>
      <c r="AG107" s="259"/>
      <c r="AH107" s="74"/>
    </row>
    <row r="108" spans="2:34" s="39" customFormat="1" ht="14" customHeight="1">
      <c r="B108" s="287"/>
      <c r="C108" s="288"/>
      <c r="D108" s="289"/>
      <c r="E108" s="75"/>
      <c r="F108" s="260"/>
      <c r="G108" s="260"/>
      <c r="H108" s="260"/>
      <c r="I108" s="260"/>
      <c r="J108" s="76" t="s">
        <v>95</v>
      </c>
      <c r="K108" s="75"/>
      <c r="L108" s="260"/>
      <c r="M108" s="260"/>
      <c r="N108" s="260"/>
      <c r="O108" s="260"/>
      <c r="P108" s="76" t="s">
        <v>95</v>
      </c>
      <c r="Q108" s="75"/>
      <c r="R108" s="260"/>
      <c r="S108" s="260"/>
      <c r="T108" s="260"/>
      <c r="U108" s="260"/>
      <c r="V108" s="76" t="s">
        <v>95</v>
      </c>
      <c r="W108" s="75"/>
      <c r="X108" s="260"/>
      <c r="Y108" s="260"/>
      <c r="Z108" s="260"/>
      <c r="AA108" s="260"/>
      <c r="AB108" s="76" t="s">
        <v>95</v>
      </c>
      <c r="AC108" s="75"/>
      <c r="AD108" s="260"/>
      <c r="AE108" s="260"/>
      <c r="AF108" s="260"/>
      <c r="AG108" s="260"/>
      <c r="AH108" s="77" t="s">
        <v>95</v>
      </c>
    </row>
    <row r="109" spans="2:34" s="39" customFormat="1" ht="14" customHeight="1">
      <c r="B109" s="263"/>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5"/>
    </row>
    <row r="110" spans="2:34" s="39" customFormat="1" ht="14"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8"/>
    </row>
    <row r="111" spans="2:34" s="39" customFormat="1" ht="14" customHeight="1">
      <c r="B111" s="266"/>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8"/>
    </row>
    <row r="112" spans="2:34" s="39" customFormat="1" ht="14" customHeight="1">
      <c r="B112" s="266"/>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8"/>
    </row>
    <row r="113" spans="2:34" s="39" customFormat="1" ht="14"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8"/>
    </row>
    <row r="114" spans="2:34" s="39" customFormat="1" ht="14" customHeigh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8"/>
    </row>
    <row r="115" spans="2:34" s="39" customFormat="1" ht="14" customHeight="1">
      <c r="B115" s="266"/>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8"/>
    </row>
    <row r="116" spans="2:34" s="39" customFormat="1" ht="14" customHeight="1">
      <c r="B116" s="266"/>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8"/>
    </row>
    <row r="117" spans="2:34" s="39" customFormat="1" ht="14" customHeight="1">
      <c r="B117" s="266"/>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8"/>
    </row>
    <row r="118" spans="2:34" s="39" customFormat="1" ht="14" customHeight="1">
      <c r="B118" s="266"/>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8"/>
    </row>
    <row r="119" spans="2:34" s="39" customFormat="1" ht="14" customHeight="1">
      <c r="B119" s="266"/>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8"/>
    </row>
    <row r="120" spans="2:34" s="39" customFormat="1" ht="14" customHeight="1">
      <c r="B120" s="266"/>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8"/>
    </row>
    <row r="121" spans="2:34" s="39" customFormat="1" ht="14" customHeight="1">
      <c r="B121" s="266"/>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7"/>
      <c r="AH121" s="268"/>
    </row>
    <row r="122" spans="2:34" s="39" customFormat="1" ht="14" customHeight="1">
      <c r="B122" s="266"/>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8"/>
    </row>
    <row r="123" spans="2:34" s="39" customFormat="1" ht="14" customHeight="1">
      <c r="B123" s="266"/>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8"/>
    </row>
    <row r="124" spans="2:34" s="45" customFormat="1" ht="14" customHeight="1">
      <c r="B124" s="266"/>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8"/>
    </row>
    <row r="125" spans="2:34" s="39" customFormat="1" ht="14" customHeight="1">
      <c r="B125" s="266"/>
      <c r="C125" s="26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8"/>
    </row>
    <row r="126" spans="2:34" s="39" customFormat="1" ht="14" customHeight="1">
      <c r="B126" s="266"/>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c r="AA126" s="267"/>
      <c r="AB126" s="267"/>
      <c r="AC126" s="267"/>
      <c r="AD126" s="267"/>
      <c r="AE126" s="267"/>
      <c r="AF126" s="267"/>
      <c r="AG126" s="267"/>
      <c r="AH126" s="268"/>
    </row>
    <row r="127" spans="2:34" s="39" customFormat="1" ht="14" customHeight="1">
      <c r="B127" s="266"/>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c r="AA127" s="267"/>
      <c r="AB127" s="267"/>
      <c r="AC127" s="267"/>
      <c r="AD127" s="267"/>
      <c r="AE127" s="267"/>
      <c r="AF127" s="267"/>
      <c r="AG127" s="267"/>
      <c r="AH127" s="268"/>
    </row>
    <row r="128" spans="2:34" s="39" customFormat="1" ht="14" customHeight="1">
      <c r="B128" s="266"/>
      <c r="C128" s="26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8"/>
    </row>
    <row r="129" spans="2:34" s="39" customFormat="1" ht="14" customHeight="1">
      <c r="B129" s="266"/>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267"/>
      <c r="AC129" s="267"/>
      <c r="AD129" s="267"/>
      <c r="AE129" s="267"/>
      <c r="AF129" s="267"/>
      <c r="AG129" s="267"/>
      <c r="AH129" s="268"/>
    </row>
    <row r="130" spans="2:34" s="39" customFormat="1" ht="14" customHeight="1">
      <c r="B130" s="266"/>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c r="Z130" s="267"/>
      <c r="AA130" s="267"/>
      <c r="AB130" s="267"/>
      <c r="AC130" s="267"/>
      <c r="AD130" s="267"/>
      <c r="AE130" s="267"/>
      <c r="AF130" s="267"/>
      <c r="AG130" s="267"/>
      <c r="AH130" s="268"/>
    </row>
    <row r="131" spans="2:34" s="39" customFormat="1" ht="14" customHeight="1">
      <c r="B131" s="266"/>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8"/>
    </row>
    <row r="132" spans="2:34" s="39" customFormat="1" ht="14" customHeight="1">
      <c r="B132" s="266"/>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c r="AA132" s="267"/>
      <c r="AB132" s="267"/>
      <c r="AC132" s="267"/>
      <c r="AD132" s="267"/>
      <c r="AE132" s="267"/>
      <c r="AF132" s="267"/>
      <c r="AG132" s="267"/>
      <c r="AH132" s="268"/>
    </row>
    <row r="133" spans="2:34" s="39" customFormat="1" ht="14" customHeight="1">
      <c r="B133" s="266"/>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c r="AH133" s="268"/>
    </row>
    <row r="134" spans="2:34" s="39" customFormat="1" ht="14" customHeight="1">
      <c r="B134" s="266"/>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8"/>
    </row>
    <row r="135" spans="2:34" s="39" customFormat="1" ht="14" customHeight="1">
      <c r="B135" s="266"/>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8"/>
    </row>
    <row r="136" spans="2:34" s="39" customFormat="1" ht="14" customHeight="1">
      <c r="B136" s="266"/>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8"/>
    </row>
    <row r="137" spans="2:34" s="39" customFormat="1" ht="14" customHeight="1">
      <c r="B137" s="266"/>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c r="AA137" s="267"/>
      <c r="AB137" s="267"/>
      <c r="AC137" s="267"/>
      <c r="AD137" s="267"/>
      <c r="AE137" s="267"/>
      <c r="AF137" s="267"/>
      <c r="AG137" s="267"/>
      <c r="AH137" s="268"/>
    </row>
    <row r="138" spans="2:34" s="39" customFormat="1" ht="14" customHeight="1">
      <c r="B138" s="266"/>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c r="AA138" s="267"/>
      <c r="AB138" s="267"/>
      <c r="AC138" s="267"/>
      <c r="AD138" s="267"/>
      <c r="AE138" s="267"/>
      <c r="AF138" s="267"/>
      <c r="AG138" s="267"/>
      <c r="AH138" s="268"/>
    </row>
    <row r="139" spans="2:34" s="39" customFormat="1" ht="14" customHeight="1">
      <c r="B139" s="266"/>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8"/>
    </row>
    <row r="140" spans="2:34" s="39" customFormat="1" ht="14" customHeight="1">
      <c r="B140" s="266"/>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8"/>
    </row>
    <row r="141" spans="2:34" s="39" customFormat="1" ht="14" customHeight="1">
      <c r="B141" s="266"/>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c r="AA141" s="267"/>
      <c r="AB141" s="267"/>
      <c r="AC141" s="267"/>
      <c r="AD141" s="267"/>
      <c r="AE141" s="267"/>
      <c r="AF141" s="267"/>
      <c r="AG141" s="267"/>
      <c r="AH141" s="268"/>
    </row>
    <row r="142" spans="2:34" s="39" customFormat="1" ht="14" customHeight="1">
      <c r="B142" s="266"/>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8"/>
    </row>
    <row r="143" spans="2:34" s="39" customFormat="1" ht="14" customHeight="1">
      <c r="B143" s="266"/>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8"/>
    </row>
    <row r="144" spans="2:34" s="39" customFormat="1" ht="14" customHeight="1">
      <c r="B144" s="266"/>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8"/>
    </row>
    <row r="145" spans="2:34" s="39" customFormat="1" ht="14" customHeight="1">
      <c r="B145" s="266"/>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8"/>
    </row>
    <row r="146" spans="2:34" s="39" customFormat="1" ht="14" customHeight="1">
      <c r="B146" s="266"/>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8"/>
    </row>
    <row r="147" spans="2:34" s="39" customFormat="1" ht="14" customHeight="1">
      <c r="B147" s="266"/>
      <c r="C147" s="26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8"/>
    </row>
    <row r="148" spans="2:34" s="39" customFormat="1" ht="14" customHeight="1">
      <c r="B148" s="266"/>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8"/>
    </row>
    <row r="149" spans="2:34" s="39" customFormat="1" ht="14" customHeight="1" thickBot="1">
      <c r="B149" s="269"/>
      <c r="C149" s="270"/>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1"/>
    </row>
    <row r="150" spans="2:34" s="39" customFormat="1" ht="8" customHeight="1"/>
    <row r="151" spans="2:34" s="39" customFormat="1" ht="8" customHeight="1"/>
    <row r="152" spans="2:34" s="39" customFormat="1" ht="12" customHeight="1">
      <c r="B152" s="234" t="s">
        <v>29</v>
      </c>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row>
    <row r="153" spans="2:34" s="39" customFormat="1" ht="5" customHeight="1" thickBot="1"/>
    <row r="154" spans="2:34" s="39" customFormat="1" ht="19" customHeight="1">
      <c r="B154" s="281" t="s">
        <v>112</v>
      </c>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3"/>
    </row>
    <row r="155" spans="2:34" s="39" customFormat="1">
      <c r="B155" s="225"/>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7"/>
    </row>
    <row r="156" spans="2:34" s="39" customFormat="1">
      <c r="B156" s="228"/>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c r="AA156" s="229"/>
      <c r="AB156" s="229"/>
      <c r="AC156" s="229"/>
      <c r="AD156" s="229"/>
      <c r="AE156" s="229"/>
      <c r="AF156" s="229"/>
      <c r="AG156" s="229"/>
      <c r="AH156" s="230"/>
    </row>
    <row r="157" spans="2:34" s="39" customFormat="1">
      <c r="B157" s="228"/>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30"/>
    </row>
    <row r="158" spans="2:34" s="39" customFormat="1">
      <c r="B158" s="228"/>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30"/>
    </row>
    <row r="159" spans="2:34" s="39" customFormat="1">
      <c r="B159" s="228"/>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c r="AA159" s="229"/>
      <c r="AB159" s="229"/>
      <c r="AC159" s="229"/>
      <c r="AD159" s="229"/>
      <c r="AE159" s="229"/>
      <c r="AF159" s="229"/>
      <c r="AG159" s="229"/>
      <c r="AH159" s="230"/>
    </row>
    <row r="160" spans="2:34" s="39" customFormat="1">
      <c r="B160" s="228"/>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30"/>
    </row>
    <row r="161" spans="2:34" s="39" customFormat="1">
      <c r="B161" s="228"/>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30"/>
    </row>
    <row r="162" spans="2:34" s="39" customFormat="1">
      <c r="B162" s="228"/>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c r="AA162" s="229"/>
      <c r="AB162" s="229"/>
      <c r="AC162" s="229"/>
      <c r="AD162" s="229"/>
      <c r="AE162" s="229"/>
      <c r="AF162" s="229"/>
      <c r="AG162" s="229"/>
      <c r="AH162" s="230"/>
    </row>
    <row r="163" spans="2:34" s="39" customFormat="1">
      <c r="B163" s="228"/>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30"/>
    </row>
    <row r="164" spans="2:34" s="39" customFormat="1">
      <c r="B164" s="228"/>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30"/>
    </row>
    <row r="165" spans="2:34" s="39" customFormat="1">
      <c r="B165" s="228"/>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30"/>
    </row>
    <row r="166" spans="2:34" s="39" customFormat="1">
      <c r="B166" s="228"/>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30"/>
    </row>
    <row r="167" spans="2:34" s="39" customFormat="1">
      <c r="B167" s="228"/>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30"/>
    </row>
    <row r="168" spans="2:34" s="39" customFormat="1">
      <c r="B168" s="228"/>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30"/>
    </row>
    <row r="169" spans="2:34" s="39" customFormat="1">
      <c r="B169" s="228"/>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30"/>
    </row>
    <row r="170" spans="2:34" s="39" customFormat="1">
      <c r="B170" s="228"/>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c r="AH170" s="230"/>
    </row>
    <row r="171" spans="2:34" s="39" customFormat="1">
      <c r="B171" s="228"/>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30"/>
    </row>
    <row r="172" spans="2:34" s="39" customFormat="1">
      <c r="B172" s="228"/>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30"/>
    </row>
    <row r="173" spans="2:34" s="39" customFormat="1">
      <c r="B173" s="228"/>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30"/>
    </row>
    <row r="174" spans="2:34" s="39" customFormat="1">
      <c r="B174" s="228"/>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30"/>
    </row>
    <row r="175" spans="2:34" s="39" customFormat="1">
      <c r="B175" s="228"/>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c r="AA175" s="229"/>
      <c r="AB175" s="229"/>
      <c r="AC175" s="229"/>
      <c r="AD175" s="229"/>
      <c r="AE175" s="229"/>
      <c r="AF175" s="229"/>
      <c r="AG175" s="229"/>
      <c r="AH175" s="230"/>
    </row>
    <row r="176" spans="2:34" s="39" customFormat="1">
      <c r="B176" s="228"/>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30"/>
    </row>
    <row r="177" spans="2:34" s="39" customFormat="1">
      <c r="B177" s="235"/>
      <c r="C177" s="236"/>
      <c r="D177" s="236"/>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7"/>
    </row>
    <row r="178" spans="2:34" s="39" customFormat="1" ht="19" customHeight="1">
      <c r="B178" s="67" t="s">
        <v>105</v>
      </c>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5"/>
    </row>
    <row r="179" spans="2:34" s="39" customFormat="1" ht="14" customHeight="1">
      <c r="B179" s="225"/>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7"/>
    </row>
    <row r="180" spans="2:34" s="39" customFormat="1" ht="14" customHeight="1">
      <c r="B180" s="228"/>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c r="AA180" s="229"/>
      <c r="AB180" s="229"/>
      <c r="AC180" s="229"/>
      <c r="AD180" s="229"/>
      <c r="AE180" s="229"/>
      <c r="AF180" s="229"/>
      <c r="AG180" s="229"/>
      <c r="AH180" s="230"/>
    </row>
    <row r="181" spans="2:34" s="39" customFormat="1" ht="14" customHeight="1">
      <c r="B181" s="228"/>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30"/>
    </row>
    <row r="182" spans="2:34" s="39" customFormat="1" ht="14" customHeight="1">
      <c r="B182" s="228"/>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30"/>
    </row>
    <row r="183" spans="2:34" s="39" customFormat="1" ht="14" customHeight="1">
      <c r="B183" s="228"/>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c r="AH183" s="230"/>
    </row>
    <row r="184" spans="2:34" s="39" customFormat="1" ht="14" customHeight="1">
      <c r="B184" s="228"/>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c r="AA184" s="229"/>
      <c r="AB184" s="229"/>
      <c r="AC184" s="229"/>
      <c r="AD184" s="229"/>
      <c r="AE184" s="229"/>
      <c r="AF184" s="229"/>
      <c r="AG184" s="229"/>
      <c r="AH184" s="230"/>
    </row>
    <row r="185" spans="2:34" s="39" customFormat="1" ht="14" customHeight="1">
      <c r="B185" s="228"/>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29"/>
      <c r="AH185" s="230"/>
    </row>
    <row r="186" spans="2:34" s="39" customFormat="1" ht="14" customHeight="1">
      <c r="B186" s="228"/>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9"/>
      <c r="AA186" s="229"/>
      <c r="AB186" s="229"/>
      <c r="AC186" s="229"/>
      <c r="AD186" s="229"/>
      <c r="AE186" s="229"/>
      <c r="AF186" s="229"/>
      <c r="AG186" s="229"/>
      <c r="AH186" s="230"/>
    </row>
    <row r="187" spans="2:34" s="39" customFormat="1" ht="14" customHeight="1">
      <c r="B187" s="228"/>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29"/>
      <c r="AG187" s="229"/>
      <c r="AH187" s="230"/>
    </row>
    <row r="188" spans="2:34" s="39" customFormat="1" ht="14" customHeight="1">
      <c r="B188" s="228"/>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30"/>
    </row>
    <row r="189" spans="2:34" s="39" customFormat="1" ht="14" customHeight="1">
      <c r="B189" s="228"/>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30"/>
    </row>
    <row r="190" spans="2:34" s="39" customFormat="1" ht="14" customHeight="1">
      <c r="B190" s="228"/>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30"/>
    </row>
    <row r="191" spans="2:34" s="39" customFormat="1" ht="14" customHeight="1">
      <c r="B191" s="228"/>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30"/>
    </row>
    <row r="192" spans="2:34" s="39" customFormat="1" ht="14" customHeight="1">
      <c r="B192" s="228"/>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c r="AA192" s="229"/>
      <c r="AB192" s="229"/>
      <c r="AC192" s="229"/>
      <c r="AD192" s="229"/>
      <c r="AE192" s="229"/>
      <c r="AF192" s="229"/>
      <c r="AG192" s="229"/>
      <c r="AH192" s="230"/>
    </row>
    <row r="193" spans="2:34" s="39" customFormat="1" ht="14" customHeight="1">
      <c r="B193" s="228"/>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c r="AA193" s="229"/>
      <c r="AB193" s="229"/>
      <c r="AC193" s="229"/>
      <c r="AD193" s="229"/>
      <c r="AE193" s="229"/>
      <c r="AF193" s="229"/>
      <c r="AG193" s="229"/>
      <c r="AH193" s="230"/>
    </row>
    <row r="194" spans="2:34" s="39" customFormat="1" ht="14" customHeight="1">
      <c r="B194" s="228"/>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30"/>
    </row>
    <row r="195" spans="2:34" s="39" customFormat="1" ht="14" customHeight="1">
      <c r="B195" s="228"/>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c r="AA195" s="229"/>
      <c r="AB195" s="229"/>
      <c r="AC195" s="229"/>
      <c r="AD195" s="229"/>
      <c r="AE195" s="229"/>
      <c r="AF195" s="229"/>
      <c r="AG195" s="229"/>
      <c r="AH195" s="230"/>
    </row>
    <row r="196" spans="2:34" s="39" customFormat="1" ht="14" customHeight="1">
      <c r="B196" s="228"/>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c r="AA196" s="229"/>
      <c r="AB196" s="229"/>
      <c r="AC196" s="229"/>
      <c r="AD196" s="229"/>
      <c r="AE196" s="229"/>
      <c r="AF196" s="229"/>
      <c r="AG196" s="229"/>
      <c r="AH196" s="230"/>
    </row>
    <row r="197" spans="2:34" s="39" customFormat="1" ht="14" customHeight="1">
      <c r="B197" s="228"/>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229"/>
      <c r="AG197" s="229"/>
      <c r="AH197" s="230"/>
    </row>
    <row r="198" spans="2:34" s="39" customFormat="1" ht="14" customHeight="1">
      <c r="B198" s="228"/>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30"/>
    </row>
    <row r="199" spans="2:34" s="39" customFormat="1" ht="14" customHeight="1">
      <c r="B199" s="228"/>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c r="AA199" s="229"/>
      <c r="AB199" s="229"/>
      <c r="AC199" s="229"/>
      <c r="AD199" s="229"/>
      <c r="AE199" s="229"/>
      <c r="AF199" s="229"/>
      <c r="AG199" s="229"/>
      <c r="AH199" s="230"/>
    </row>
    <row r="200" spans="2:34" s="39" customFormat="1" ht="14" customHeight="1">
      <c r="B200" s="228"/>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c r="AA200" s="229"/>
      <c r="AB200" s="229"/>
      <c r="AC200" s="229"/>
      <c r="AD200" s="229"/>
      <c r="AE200" s="229"/>
      <c r="AF200" s="229"/>
      <c r="AG200" s="229"/>
      <c r="AH200" s="230"/>
    </row>
    <row r="201" spans="2:34" s="39" customFormat="1" ht="14" customHeight="1">
      <c r="B201" s="228"/>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c r="AA201" s="229"/>
      <c r="AB201" s="229"/>
      <c r="AC201" s="229"/>
      <c r="AD201" s="229"/>
      <c r="AE201" s="229"/>
      <c r="AF201" s="229"/>
      <c r="AG201" s="229"/>
      <c r="AH201" s="230"/>
    </row>
    <row r="202" spans="2:34" s="39" customFormat="1" ht="14" customHeight="1">
      <c r="B202" s="228"/>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c r="AA202" s="229"/>
      <c r="AB202" s="229"/>
      <c r="AC202" s="229"/>
      <c r="AD202" s="229"/>
      <c r="AE202" s="229"/>
      <c r="AF202" s="229"/>
      <c r="AG202" s="229"/>
      <c r="AH202" s="230"/>
    </row>
    <row r="203" spans="2:34" s="39" customFormat="1" ht="14" customHeight="1" thickBot="1">
      <c r="B203" s="231"/>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c r="AD203" s="232"/>
      <c r="AE203" s="232"/>
      <c r="AF203" s="232"/>
      <c r="AG203" s="232"/>
      <c r="AH203" s="233"/>
    </row>
    <row r="204" spans="2:34" s="39" customFormat="1"/>
  </sheetData>
  <sheetProtection algorithmName="SHA-512" hashValue="zPdQvw2v/zDpS6vCT4OWVPbh9zQhhhP9Q7tq5rHAVyRH9w/oaQLx6j8I2qWfLhR+RgE+SRPl4WVcgDHX4s2XiQ==" saltValue="BXleQ9bc0qKTod/UIqjKxQ==" spinCount="100000" sheet="1" selectLockedCells="1"/>
  <mergeCells count="181">
    <mergeCell ref="B109:AH149"/>
    <mergeCell ref="B154:AH154"/>
    <mergeCell ref="F30:K30"/>
    <mergeCell ref="L30:T30"/>
    <mergeCell ref="U30:X30"/>
    <mergeCell ref="Y30:AE30"/>
    <mergeCell ref="AF30:AH30"/>
    <mergeCell ref="F33:K33"/>
    <mergeCell ref="L33:T33"/>
    <mergeCell ref="U33:X33"/>
    <mergeCell ref="Y33:AE33"/>
    <mergeCell ref="AF33:AH33"/>
    <mergeCell ref="L105:O106"/>
    <mergeCell ref="R105:U106"/>
    <mergeCell ref="X105:AA106"/>
    <mergeCell ref="AD105:AG106"/>
    <mergeCell ref="B107:D108"/>
    <mergeCell ref="F107:I108"/>
    <mergeCell ref="B50:D51"/>
    <mergeCell ref="B47:D47"/>
    <mergeCell ref="F48:I49"/>
    <mergeCell ref="F50:I51"/>
    <mergeCell ref="Y35:AE35"/>
    <mergeCell ref="F32:K32"/>
    <mergeCell ref="L32:T32"/>
    <mergeCell ref="U32:X32"/>
    <mergeCell ref="U36:X36"/>
    <mergeCell ref="Y36:AE36"/>
    <mergeCell ref="X37:Z37"/>
    <mergeCell ref="AD39:AG39"/>
    <mergeCell ref="X48:AA49"/>
    <mergeCell ref="U35:X35"/>
    <mergeCell ref="T39:W39"/>
    <mergeCell ref="L48:O49"/>
    <mergeCell ref="AF34:AH34"/>
    <mergeCell ref="M38:R38"/>
    <mergeCell ref="Y38:AH38"/>
    <mergeCell ref="L50:O51"/>
    <mergeCell ref="B38:L38"/>
    <mergeCell ref="B39:L39"/>
    <mergeCell ref="AF36:AH36"/>
    <mergeCell ref="F36:K36"/>
    <mergeCell ref="L36:T36"/>
    <mergeCell ref="Y26:AE26"/>
    <mergeCell ref="F27:K27"/>
    <mergeCell ref="L27:T27"/>
    <mergeCell ref="U27:X27"/>
    <mergeCell ref="Y27:AE27"/>
    <mergeCell ref="X50:AA51"/>
    <mergeCell ref="Y32:AE32"/>
    <mergeCell ref="F34:K34"/>
    <mergeCell ref="L34:T34"/>
    <mergeCell ref="U34:X34"/>
    <mergeCell ref="Y34:AE34"/>
    <mergeCell ref="F35:K35"/>
    <mergeCell ref="L35:T35"/>
    <mergeCell ref="R48:U49"/>
    <mergeCell ref="R50:U51"/>
    <mergeCell ref="AE37:AG37"/>
    <mergeCell ref="T38:W38"/>
    <mergeCell ref="AF32:AH32"/>
    <mergeCell ref="B179:AH203"/>
    <mergeCell ref="B152:AH152"/>
    <mergeCell ref="B155:AH177"/>
    <mergeCell ref="M39:R39"/>
    <mergeCell ref="Y39:AA39"/>
    <mergeCell ref="B43:AH43"/>
    <mergeCell ref="B45:AH45"/>
    <mergeCell ref="C46:AH46"/>
    <mergeCell ref="B97:AH97"/>
    <mergeCell ref="AD47:AG47"/>
    <mergeCell ref="C100:AH100"/>
    <mergeCell ref="B104:D104"/>
    <mergeCell ref="AD104:AG104"/>
    <mergeCell ref="B105:D106"/>
    <mergeCell ref="F105:I106"/>
    <mergeCell ref="L107:O108"/>
    <mergeCell ref="R107:U108"/>
    <mergeCell ref="X107:AA108"/>
    <mergeCell ref="AD107:AG108"/>
    <mergeCell ref="C101:AH101"/>
    <mergeCell ref="AD48:AG49"/>
    <mergeCell ref="AD50:AG51"/>
    <mergeCell ref="B52:AH94"/>
    <mergeCell ref="B48:D49"/>
    <mergeCell ref="B6:E7"/>
    <mergeCell ref="AF20:AH20"/>
    <mergeCell ref="B16:E36"/>
    <mergeCell ref="AB6:AH6"/>
    <mergeCell ref="AB7:AH7"/>
    <mergeCell ref="F16:K18"/>
    <mergeCell ref="L16:T18"/>
    <mergeCell ref="U16:X18"/>
    <mergeCell ref="Y16:AE18"/>
    <mergeCell ref="AF21:AH21"/>
    <mergeCell ref="Y15:AH15"/>
    <mergeCell ref="F6:Y7"/>
    <mergeCell ref="Z7:AA7"/>
    <mergeCell ref="Z6:AA6"/>
    <mergeCell ref="AF22:AH22"/>
    <mergeCell ref="U19:X19"/>
    <mergeCell ref="F19:K19"/>
    <mergeCell ref="AF26:AH26"/>
    <mergeCell ref="L28:T28"/>
    <mergeCell ref="U28:X28"/>
    <mergeCell ref="AF31:AH31"/>
    <mergeCell ref="U21:X21"/>
    <mergeCell ref="L19:T19"/>
    <mergeCell ref="Y19:AE19"/>
    <mergeCell ref="F2:AH2"/>
    <mergeCell ref="B2:E2"/>
    <mergeCell ref="B8:E15"/>
    <mergeCell ref="F8:M8"/>
    <mergeCell ref="S8:X9"/>
    <mergeCell ref="Y8:AH9"/>
    <mergeCell ref="G9:M10"/>
    <mergeCell ref="S10:X12"/>
    <mergeCell ref="Z10:AC10"/>
    <mergeCell ref="F11:M11"/>
    <mergeCell ref="Y11:AH12"/>
    <mergeCell ref="F12:M12"/>
    <mergeCell ref="S13:X14"/>
    <mergeCell ref="Y13:AH13"/>
    <mergeCell ref="C3:AF3"/>
    <mergeCell ref="B5:E5"/>
    <mergeCell ref="G5:L5"/>
    <mergeCell ref="M5:Y5"/>
    <mergeCell ref="Z5:AB5"/>
    <mergeCell ref="G13:Q13"/>
    <mergeCell ref="G14:Q15"/>
    <mergeCell ref="AD5:AH5"/>
    <mergeCell ref="Y14:AH14"/>
    <mergeCell ref="S15:X15"/>
    <mergeCell ref="U26:X26"/>
    <mergeCell ref="Y21:AE21"/>
    <mergeCell ref="AF17:AH17"/>
    <mergeCell ref="AF18:AH18"/>
    <mergeCell ref="AF19:AH19"/>
    <mergeCell ref="AF16:AH16"/>
    <mergeCell ref="F20:K20"/>
    <mergeCell ref="L20:T20"/>
    <mergeCell ref="U20:X20"/>
    <mergeCell ref="Y20:AE20"/>
    <mergeCell ref="F21:K21"/>
    <mergeCell ref="L21:T21"/>
    <mergeCell ref="F22:K22"/>
    <mergeCell ref="L22:T22"/>
    <mergeCell ref="U22:X22"/>
    <mergeCell ref="Y22:AE22"/>
    <mergeCell ref="F23:K23"/>
    <mergeCell ref="L23:T23"/>
    <mergeCell ref="U23:X23"/>
    <mergeCell ref="Y23:AE23"/>
    <mergeCell ref="F24:K24"/>
    <mergeCell ref="L24:T24"/>
    <mergeCell ref="U24:X24"/>
    <mergeCell ref="Y24:AE24"/>
    <mergeCell ref="C102:AH102"/>
    <mergeCell ref="AF24:AH24"/>
    <mergeCell ref="AF25:AH25"/>
    <mergeCell ref="AF29:AH29"/>
    <mergeCell ref="AF27:AH27"/>
    <mergeCell ref="AF28:AH28"/>
    <mergeCell ref="AF23:AH23"/>
    <mergeCell ref="F28:K28"/>
    <mergeCell ref="AF35:AH35"/>
    <mergeCell ref="Y28:AE28"/>
    <mergeCell ref="F29:K29"/>
    <mergeCell ref="L29:T29"/>
    <mergeCell ref="U29:X29"/>
    <mergeCell ref="Y29:AE29"/>
    <mergeCell ref="F31:K31"/>
    <mergeCell ref="L31:T31"/>
    <mergeCell ref="U31:X31"/>
    <mergeCell ref="Y31:AE31"/>
    <mergeCell ref="F25:K25"/>
    <mergeCell ref="L25:T25"/>
    <mergeCell ref="U25:X25"/>
    <mergeCell ref="Y25:AE25"/>
    <mergeCell ref="F26:K26"/>
    <mergeCell ref="L26:T26"/>
  </mergeCells>
  <phoneticPr fontId="2"/>
  <dataValidations count="1">
    <dataValidation imeMode="off" allowBlank="1" showInputMessage="1" showErrorMessage="1" sqref="Y15:AH15" xr:uid="{00000000-0002-0000-0000-000000000000}"/>
  </dataValidations>
  <hyperlinks>
    <hyperlink ref="C100:AH100" r:id="rId1" display="IRT課題申請のページ「IRTの任務と権利」「IRTの自由裁量マシンタイムの使用目的」" xr:uid="{00000000-0004-0000-0000-000000000000}"/>
  </hyperlinks>
  <pageMargins left="0.70866141732283472" right="0.70866141732283472" top="0.74803149606299213" bottom="0.74803149606299213" header="0.31496062992125984" footer="0.31496062992125984"/>
  <pageSetup paperSize="9" scale="98" fitToHeight="0" orientation="portrait" r:id="rId2"/>
  <headerFooter>
    <oddHeader>&amp;R&amp;"ＭＳ Ｐ明朝,標準"&amp;K000000IRT(2025)</oddHeader>
    <oddFooter>&amp;C&amp;"ＭＳ Ｐ明朝,標準"東京大学物性研究所</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'項目リスト(変更不可)'!$B$2:$B$14</xm:f>
          </x14:formula1>
          <xm:sqref>G9:M10</xm:sqref>
        </x14:dataValidation>
        <x14:dataValidation type="list" allowBlank="1" showInputMessage="1" showErrorMessage="1" xr:uid="{00000000-0002-0000-0000-000002000000}">
          <x14:formula1>
            <xm:f>'項目リスト(変更不可)'!$B$2:$B$18</xm:f>
          </x14:formula1>
          <xm:sqref>U19:U36</xm:sqref>
        </x14:dataValidation>
        <x14:dataValidation type="list" allowBlank="1" showInputMessage="1" showErrorMessage="1" xr:uid="{00000000-0002-0000-0000-000003000000}">
          <x14:formula1>
            <xm:f>'項目リスト(変更不可)'!$C$2:$C$3</xm:f>
          </x14:formula1>
          <xm:sqref>AF19:AF36</xm:sqref>
        </x14:dataValidation>
        <x14:dataValidation type="list" allowBlank="1" showInputMessage="1" showErrorMessage="1" xr:uid="{00000000-0002-0000-0000-000004000000}">
          <x14:formula1>
            <xm:f>'項目リスト(変更不可)'!$D$2:$D$4</xm:f>
          </x14:formula1>
          <xm:sqref>Z7:AA7</xm:sqref>
        </x14:dataValidation>
        <x14:dataValidation type="list" showInputMessage="1" showErrorMessage="1" xr:uid="{00000000-0002-0000-0000-000005000000}">
          <x14:formula1>
            <xm:f>'項目リスト(変更不可)'!$A$2:$A$15</xm:f>
          </x14:formula1>
          <xm:sqref>AB7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8"/>
  <sheetViews>
    <sheetView showGridLines="0" workbookViewId="0">
      <selection activeCell="A3" sqref="A3"/>
    </sheetView>
  </sheetViews>
  <sheetFormatPr baseColWidth="10" defaultColWidth="18.7109375" defaultRowHeight="20"/>
  <sheetData>
    <row r="2" spans="1:4">
      <c r="A2" t="s">
        <v>59</v>
      </c>
      <c r="B2" t="s">
        <v>59</v>
      </c>
      <c r="C2" t="s">
        <v>59</v>
      </c>
    </row>
    <row r="3" spans="1:4">
      <c r="A3" t="s">
        <v>31</v>
      </c>
      <c r="B3" t="s">
        <v>41</v>
      </c>
      <c r="C3" t="s">
        <v>56</v>
      </c>
      <c r="D3" t="s">
        <v>90</v>
      </c>
    </row>
    <row r="4" spans="1:4">
      <c r="A4" t="s">
        <v>32</v>
      </c>
      <c r="B4" t="s">
        <v>42</v>
      </c>
      <c r="D4" t="s">
        <v>91</v>
      </c>
    </row>
    <row r="5" spans="1:4">
      <c r="A5" t="s">
        <v>60</v>
      </c>
      <c r="B5" t="s">
        <v>43</v>
      </c>
    </row>
    <row r="6" spans="1:4">
      <c r="A6" t="s">
        <v>37</v>
      </c>
      <c r="B6" t="s">
        <v>44</v>
      </c>
    </row>
    <row r="7" spans="1:4">
      <c r="A7" t="s">
        <v>38</v>
      </c>
      <c r="B7" t="s">
        <v>45</v>
      </c>
    </row>
    <row r="8" spans="1:4">
      <c r="A8" t="s">
        <v>39</v>
      </c>
      <c r="B8" t="s">
        <v>46</v>
      </c>
    </row>
    <row r="9" spans="1:4">
      <c r="A9" t="s">
        <v>40</v>
      </c>
      <c r="B9" t="s">
        <v>47</v>
      </c>
    </row>
    <row r="10" spans="1:4">
      <c r="A10" t="s">
        <v>61</v>
      </c>
      <c r="B10" t="s">
        <v>48</v>
      </c>
    </row>
    <row r="11" spans="1:4">
      <c r="A11" t="s">
        <v>33</v>
      </c>
      <c r="B11" t="s">
        <v>49</v>
      </c>
    </row>
    <row r="12" spans="1:4">
      <c r="A12" t="s">
        <v>34</v>
      </c>
      <c r="B12" t="s">
        <v>50</v>
      </c>
    </row>
    <row r="13" spans="1:4">
      <c r="A13" t="s">
        <v>35</v>
      </c>
      <c r="B13" t="s">
        <v>51</v>
      </c>
    </row>
    <row r="14" spans="1:4">
      <c r="A14" t="s">
        <v>36</v>
      </c>
      <c r="B14" t="s">
        <v>52</v>
      </c>
    </row>
    <row r="15" spans="1:4">
      <c r="A15" t="s">
        <v>30</v>
      </c>
      <c r="B15" t="s">
        <v>53</v>
      </c>
    </row>
    <row r="16" spans="1:4">
      <c r="A16" t="s">
        <v>59</v>
      </c>
      <c r="B16" t="s">
        <v>54</v>
      </c>
    </row>
    <row r="17" spans="2:2">
      <c r="B17" t="s">
        <v>55</v>
      </c>
    </row>
    <row r="18" spans="2:2">
      <c r="B18" t="s">
        <v>57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930ED-C120-164B-AF30-C8ADA2DC563D}">
  <sheetPr>
    <tabColor rgb="FFFF0000"/>
    <pageSetUpPr fitToPage="1"/>
  </sheetPr>
  <dimension ref="A1:T25"/>
  <sheetViews>
    <sheetView zoomScale="120" zoomScaleNormal="120" workbookViewId="0">
      <selection activeCell="L7" sqref="L7"/>
    </sheetView>
  </sheetViews>
  <sheetFormatPr baseColWidth="10" defaultColWidth="11.140625" defaultRowHeight="14"/>
  <cols>
    <col min="1" max="1" width="14.42578125" style="1" customWidth="1"/>
    <col min="2" max="2" width="5" style="2" customWidth="1"/>
    <col min="3" max="3" width="7.140625" style="1" customWidth="1"/>
    <col min="4" max="5" width="6.42578125" style="3" customWidth="1"/>
    <col min="6" max="9" width="5.85546875" style="4" customWidth="1"/>
    <col min="10" max="13" width="6.42578125" style="1" customWidth="1"/>
    <col min="14" max="17" width="5.85546875" style="1" customWidth="1"/>
    <col min="18" max="19" width="6.42578125" style="1" customWidth="1"/>
    <col min="20" max="20" width="5.42578125" style="1" customWidth="1"/>
    <col min="21" max="16384" width="11.140625" style="1"/>
  </cols>
  <sheetData>
    <row r="1" spans="1:20" ht="28.5" customHeight="1">
      <c r="A1" s="290" t="s">
        <v>114</v>
      </c>
      <c r="B1" s="290"/>
      <c r="C1" s="290"/>
      <c r="D1" s="290"/>
      <c r="E1" s="290"/>
      <c r="F1" s="290"/>
      <c r="G1" s="290"/>
      <c r="H1" s="290"/>
      <c r="I1" s="290"/>
      <c r="J1" s="290"/>
      <c r="K1" s="290"/>
      <c r="L1" s="290"/>
      <c r="M1" s="290"/>
      <c r="N1" s="290"/>
      <c r="O1" s="290"/>
      <c r="P1" s="290"/>
      <c r="Q1" s="290"/>
      <c r="R1" s="290"/>
      <c r="S1" s="290"/>
    </row>
    <row r="2" spans="1:20" ht="20" customHeight="1">
      <c r="M2" s="291" t="str">
        <f>LEFT(D1,6)&amp;"JRR-3運転想定日数*1"</f>
        <v>JRR-3運転想定日数*1</v>
      </c>
      <c r="N2" s="291"/>
      <c r="O2" s="291"/>
      <c r="P2" s="291"/>
      <c r="Q2" s="291"/>
      <c r="R2" s="96">
        <v>160</v>
      </c>
      <c r="S2" s="95" t="s">
        <v>62</v>
      </c>
    </row>
    <row r="3" spans="1:20" ht="20" customHeight="1">
      <c r="M3" s="291" t="s">
        <v>115</v>
      </c>
      <c r="N3" s="291"/>
      <c r="O3" s="291"/>
      <c r="P3" s="291"/>
      <c r="Q3" s="291"/>
      <c r="R3" s="96">
        <v>153</v>
      </c>
      <c r="S3" s="95" t="s">
        <v>62</v>
      </c>
    </row>
    <row r="4" spans="1:20" ht="10" customHeight="1" thickBot="1">
      <c r="Q4" s="5"/>
      <c r="R4" s="94"/>
      <c r="S4" s="94"/>
    </row>
    <row r="5" spans="1:20" ht="24" customHeight="1">
      <c r="C5" s="292" t="str">
        <f>"R"&amp;VALUE(LEFT(A1,4))-2018&amp;"年度（申請）"</f>
        <v>R6年度（申請）</v>
      </c>
      <c r="D5" s="293"/>
      <c r="E5" s="293"/>
      <c r="F5" s="293"/>
      <c r="G5" s="293"/>
      <c r="H5" s="293"/>
      <c r="I5" s="293"/>
      <c r="J5" s="294"/>
      <c r="K5" s="295" t="str">
        <f>"R"&amp;VALUE(LEFT(A1,4))-2018&amp;"年度（決定）"</f>
        <v>R6年度（決定）</v>
      </c>
      <c r="L5" s="296"/>
      <c r="M5" s="296"/>
      <c r="N5" s="296"/>
      <c r="O5" s="296"/>
      <c r="P5" s="296"/>
      <c r="Q5" s="296"/>
      <c r="R5" s="296"/>
      <c r="S5" s="297"/>
    </row>
    <row r="6" spans="1:20" ht="24" customHeight="1" thickBot="1">
      <c r="A6" s="6" t="s">
        <v>63</v>
      </c>
      <c r="B6" s="7" t="s">
        <v>64</v>
      </c>
      <c r="C6" s="8" t="s">
        <v>65</v>
      </c>
      <c r="D6" s="9" t="s">
        <v>66</v>
      </c>
      <c r="E6" s="9" t="s">
        <v>67</v>
      </c>
      <c r="F6" s="10" t="s">
        <v>68</v>
      </c>
      <c r="G6" s="10" t="s">
        <v>69</v>
      </c>
      <c r="H6" s="10" t="s">
        <v>70</v>
      </c>
      <c r="I6" s="10" t="s">
        <v>71</v>
      </c>
      <c r="J6" s="11" t="s">
        <v>72</v>
      </c>
      <c r="K6" s="12" t="s">
        <v>73</v>
      </c>
      <c r="L6" s="9" t="s">
        <v>66</v>
      </c>
      <c r="M6" s="9" t="s">
        <v>67</v>
      </c>
      <c r="N6" s="10" t="s">
        <v>68</v>
      </c>
      <c r="O6" s="10" t="s">
        <v>69</v>
      </c>
      <c r="P6" s="10" t="s">
        <v>70</v>
      </c>
      <c r="Q6" s="10" t="s">
        <v>71</v>
      </c>
      <c r="R6" s="13" t="s">
        <v>74</v>
      </c>
      <c r="S6" s="11" t="s">
        <v>72</v>
      </c>
    </row>
    <row r="7" spans="1:20" ht="24" customHeight="1" thickTop="1">
      <c r="A7" s="14" t="s">
        <v>75</v>
      </c>
      <c r="B7" s="15" t="s">
        <v>76</v>
      </c>
      <c r="C7" s="19">
        <f>SUM(F7:I7)</f>
        <v>98</v>
      </c>
      <c r="D7" s="16">
        <f>IF($C7="","",$C7/$R$2)</f>
        <v>0.61250000000000004</v>
      </c>
      <c r="E7" s="16">
        <f>IF($C7="","",($F7+$H7)/$R$2)</f>
        <v>0.3125</v>
      </c>
      <c r="F7" s="17">
        <v>50</v>
      </c>
      <c r="G7" s="17">
        <v>23</v>
      </c>
      <c r="H7" s="17">
        <v>0</v>
      </c>
      <c r="I7" s="17">
        <v>25</v>
      </c>
      <c r="J7" s="18">
        <f>IF($C7="","",$R$2-($F7+$H7+$I7))</f>
        <v>85</v>
      </c>
      <c r="K7" s="97">
        <f>IF(N7="","",SUM(N7:Q7))</f>
        <v>94</v>
      </c>
      <c r="L7" s="98">
        <f>IF($K7="","",$K7/$R$3)</f>
        <v>0.6143790849673203</v>
      </c>
      <c r="M7" s="99">
        <f>IF($K7="","",($N7+$P7)/$R$3)</f>
        <v>0.31372549019607843</v>
      </c>
      <c r="N7" s="100">
        <v>48</v>
      </c>
      <c r="O7" s="100">
        <v>22</v>
      </c>
      <c r="P7" s="100">
        <v>0</v>
      </c>
      <c r="Q7" s="100">
        <v>24</v>
      </c>
      <c r="R7" s="101"/>
      <c r="S7" s="102">
        <f>IF($K7="","",$R$3-($N7+$P7+$Q7+$R7))</f>
        <v>81</v>
      </c>
    </row>
    <row r="8" spans="1:20" ht="24" customHeight="1">
      <c r="A8" s="20" t="s">
        <v>77</v>
      </c>
      <c r="B8" s="21" t="s">
        <v>76</v>
      </c>
      <c r="C8" s="89">
        <f t="shared" ref="C8:C19" si="0">SUM(F8:I8)</f>
        <v>80</v>
      </c>
      <c r="D8" s="22">
        <f t="shared" ref="D8:D19" si="1">IF($C8="","",$C8/$R$2)</f>
        <v>0.5</v>
      </c>
      <c r="E8" s="22">
        <f t="shared" ref="E8:E19" si="2">IF($C8="","",($F8+$H8)/$R$2)</f>
        <v>0.33124999999999999</v>
      </c>
      <c r="F8" s="23">
        <v>25</v>
      </c>
      <c r="G8" s="23">
        <v>27</v>
      </c>
      <c r="H8" s="23">
        <v>28</v>
      </c>
      <c r="I8" s="23">
        <v>0</v>
      </c>
      <c r="J8" s="24">
        <f t="shared" ref="J8:J18" si="3">IF($C8="","",$R$2-($F8+$H8+$I8))</f>
        <v>107</v>
      </c>
      <c r="K8" s="103">
        <f t="shared" ref="K8:K19" si="4">IF(N8="","",SUM(N8:Q8))</f>
        <v>66</v>
      </c>
      <c r="L8" s="104">
        <f>IF($K8="","",$K8/$R$3)</f>
        <v>0.43137254901960786</v>
      </c>
      <c r="M8" s="104">
        <f>IF($K8="","",($N8+$P8)/$R$3)</f>
        <v>0.30065359477124182</v>
      </c>
      <c r="N8" s="105">
        <v>23</v>
      </c>
      <c r="O8" s="105">
        <v>20</v>
      </c>
      <c r="P8" s="105">
        <v>23</v>
      </c>
      <c r="Q8" s="105">
        <v>0</v>
      </c>
      <c r="R8" s="106"/>
      <c r="S8" s="107">
        <f>IF($K8="","",$R$3-($N8+$P8+$Q8+$R8))</f>
        <v>107</v>
      </c>
    </row>
    <row r="9" spans="1:20" s="31" customFormat="1" ht="24" customHeight="1">
      <c r="A9" s="25" t="s">
        <v>78</v>
      </c>
      <c r="B9" s="26" t="s">
        <v>69</v>
      </c>
      <c r="C9" s="90">
        <f t="shared" si="0"/>
        <v>160</v>
      </c>
      <c r="D9" s="27">
        <f t="shared" si="1"/>
        <v>1</v>
      </c>
      <c r="E9" s="27">
        <f t="shared" si="2"/>
        <v>0.76875000000000004</v>
      </c>
      <c r="F9" s="28">
        <v>73</v>
      </c>
      <c r="G9" s="28">
        <v>30</v>
      </c>
      <c r="H9" s="28">
        <v>50</v>
      </c>
      <c r="I9" s="28">
        <v>7</v>
      </c>
      <c r="J9" s="29">
        <f t="shared" si="3"/>
        <v>30</v>
      </c>
      <c r="K9" s="90">
        <f t="shared" si="4"/>
        <v>131</v>
      </c>
      <c r="L9" s="27">
        <f t="shared" ref="L9:L19" si="5">IF($K9="","",$K9/$R$3)</f>
        <v>0.85620915032679734</v>
      </c>
      <c r="M9" s="27">
        <f t="shared" ref="M9:M19" si="6">IF($K9="","",($N9+$P9)/$R$3)</f>
        <v>0.6143790849673203</v>
      </c>
      <c r="N9" s="28">
        <v>58</v>
      </c>
      <c r="O9" s="28">
        <v>30</v>
      </c>
      <c r="P9" s="28">
        <v>36</v>
      </c>
      <c r="Q9" s="28">
        <v>7</v>
      </c>
      <c r="R9" s="30"/>
      <c r="S9" s="29">
        <f t="shared" ref="S9:S19" si="7">IF($K9="","",$R$3-($N9+$P9+$Q9+$R9))</f>
        <v>52</v>
      </c>
    </row>
    <row r="10" spans="1:20" ht="24" customHeight="1">
      <c r="A10" s="20" t="s">
        <v>79</v>
      </c>
      <c r="B10" s="21" t="s">
        <v>76</v>
      </c>
      <c r="C10" s="89">
        <f t="shared" si="0"/>
        <v>80</v>
      </c>
      <c r="D10" s="22">
        <f t="shared" si="1"/>
        <v>0.5</v>
      </c>
      <c r="E10" s="22">
        <f t="shared" si="2"/>
        <v>0.33124999999999999</v>
      </c>
      <c r="F10" s="23">
        <v>26</v>
      </c>
      <c r="G10" s="23">
        <v>27</v>
      </c>
      <c r="H10" s="23">
        <v>27</v>
      </c>
      <c r="I10" s="23">
        <v>0</v>
      </c>
      <c r="J10" s="24">
        <f t="shared" si="3"/>
        <v>107</v>
      </c>
      <c r="K10" s="103">
        <f t="shared" si="4"/>
        <v>73</v>
      </c>
      <c r="L10" s="104">
        <f t="shared" si="5"/>
        <v>0.47712418300653597</v>
      </c>
      <c r="M10" s="104">
        <f t="shared" si="6"/>
        <v>0.33333333333333331</v>
      </c>
      <c r="N10" s="105">
        <v>26</v>
      </c>
      <c r="O10" s="105">
        <v>22</v>
      </c>
      <c r="P10" s="105">
        <v>25</v>
      </c>
      <c r="Q10" s="105">
        <v>0</v>
      </c>
      <c r="R10" s="106"/>
      <c r="S10" s="107">
        <f t="shared" si="7"/>
        <v>102</v>
      </c>
    </row>
    <row r="11" spans="1:20" ht="24" customHeight="1">
      <c r="A11" s="20" t="s">
        <v>80</v>
      </c>
      <c r="B11" s="21" t="s">
        <v>76</v>
      </c>
      <c r="C11" s="89">
        <f t="shared" si="0"/>
        <v>80</v>
      </c>
      <c r="D11" s="22">
        <f t="shared" si="1"/>
        <v>0.5</v>
      </c>
      <c r="E11" s="22">
        <f t="shared" si="2"/>
        <v>0.33124999999999999</v>
      </c>
      <c r="F11" s="23">
        <v>33</v>
      </c>
      <c r="G11" s="23">
        <v>27</v>
      </c>
      <c r="H11" s="23">
        <v>20</v>
      </c>
      <c r="I11" s="23">
        <v>0</v>
      </c>
      <c r="J11" s="24">
        <f t="shared" si="3"/>
        <v>107</v>
      </c>
      <c r="K11" s="103">
        <f t="shared" si="4"/>
        <v>75</v>
      </c>
      <c r="L11" s="104">
        <f t="shared" si="5"/>
        <v>0.49019607843137253</v>
      </c>
      <c r="M11" s="104">
        <f t="shared" si="6"/>
        <v>0.3202614379084967</v>
      </c>
      <c r="N11" s="105">
        <v>30</v>
      </c>
      <c r="O11" s="105">
        <v>26</v>
      </c>
      <c r="P11" s="105">
        <v>19</v>
      </c>
      <c r="Q11" s="105">
        <v>0</v>
      </c>
      <c r="R11" s="106"/>
      <c r="S11" s="107">
        <f t="shared" si="7"/>
        <v>104</v>
      </c>
    </row>
    <row r="12" spans="1:20" s="31" customFormat="1" ht="24" customHeight="1">
      <c r="A12" s="25" t="s">
        <v>81</v>
      </c>
      <c r="B12" s="26" t="s">
        <v>69</v>
      </c>
      <c r="C12" s="90">
        <f t="shared" si="0"/>
        <v>95</v>
      </c>
      <c r="D12" s="27">
        <f t="shared" si="1"/>
        <v>0.59375</v>
      </c>
      <c r="E12" s="27">
        <f t="shared" si="2"/>
        <v>0.59375</v>
      </c>
      <c r="F12" s="28">
        <v>40</v>
      </c>
      <c r="G12" s="28">
        <v>0</v>
      </c>
      <c r="H12" s="28">
        <v>55</v>
      </c>
      <c r="I12" s="28">
        <v>0</v>
      </c>
      <c r="J12" s="29">
        <f t="shared" si="3"/>
        <v>65</v>
      </c>
      <c r="K12" s="90">
        <f t="shared" si="4"/>
        <v>82</v>
      </c>
      <c r="L12" s="27">
        <f t="shared" si="5"/>
        <v>0.53594771241830064</v>
      </c>
      <c r="M12" s="27">
        <f t="shared" si="6"/>
        <v>0.45751633986928103</v>
      </c>
      <c r="N12" s="28">
        <v>30</v>
      </c>
      <c r="O12" s="28">
        <v>12</v>
      </c>
      <c r="P12" s="28">
        <v>40</v>
      </c>
      <c r="Q12" s="28">
        <v>0</v>
      </c>
      <c r="R12" s="30"/>
      <c r="S12" s="29">
        <f t="shared" si="7"/>
        <v>83</v>
      </c>
    </row>
    <row r="13" spans="1:20" ht="24" customHeight="1">
      <c r="A13" s="20" t="s">
        <v>82</v>
      </c>
      <c r="B13" s="21" t="s">
        <v>76</v>
      </c>
      <c r="C13" s="89">
        <f t="shared" si="0"/>
        <v>80</v>
      </c>
      <c r="D13" s="22">
        <f t="shared" si="1"/>
        <v>0.5</v>
      </c>
      <c r="E13" s="22">
        <f t="shared" si="2"/>
        <v>0.33124999999999999</v>
      </c>
      <c r="F13" s="23">
        <v>46</v>
      </c>
      <c r="G13" s="23">
        <v>27</v>
      </c>
      <c r="H13" s="23">
        <v>7</v>
      </c>
      <c r="I13" s="23">
        <v>0</v>
      </c>
      <c r="J13" s="24">
        <f t="shared" si="3"/>
        <v>107</v>
      </c>
      <c r="K13" s="103">
        <f t="shared" si="4"/>
        <v>76</v>
      </c>
      <c r="L13" s="104">
        <f t="shared" si="5"/>
        <v>0.49673202614379086</v>
      </c>
      <c r="M13" s="104">
        <f t="shared" si="6"/>
        <v>0.33333333333333331</v>
      </c>
      <c r="N13" s="105">
        <v>46</v>
      </c>
      <c r="O13" s="105">
        <v>25</v>
      </c>
      <c r="P13" s="105">
        <v>5</v>
      </c>
      <c r="Q13" s="105">
        <v>0</v>
      </c>
      <c r="R13" s="106"/>
      <c r="S13" s="107">
        <f t="shared" si="7"/>
        <v>102</v>
      </c>
      <c r="T13" s="93"/>
    </row>
    <row r="14" spans="1:20" s="31" customFormat="1" ht="24" customHeight="1">
      <c r="A14" s="25" t="s">
        <v>108</v>
      </c>
      <c r="B14" s="26" t="s">
        <v>69</v>
      </c>
      <c r="C14" s="90">
        <f t="shared" si="0"/>
        <v>70</v>
      </c>
      <c r="D14" s="27">
        <f t="shared" si="1"/>
        <v>0.4375</v>
      </c>
      <c r="E14" s="27">
        <f t="shared" si="2"/>
        <v>0.28125</v>
      </c>
      <c r="F14" s="28">
        <v>30</v>
      </c>
      <c r="G14" s="28">
        <v>25</v>
      </c>
      <c r="H14" s="28">
        <v>15</v>
      </c>
      <c r="I14" s="28">
        <v>0</v>
      </c>
      <c r="J14" s="29">
        <f t="shared" si="3"/>
        <v>115</v>
      </c>
      <c r="K14" s="90">
        <f t="shared" si="4"/>
        <v>76</v>
      </c>
      <c r="L14" s="27">
        <f t="shared" si="5"/>
        <v>0.49673202614379086</v>
      </c>
      <c r="M14" s="27">
        <f t="shared" si="6"/>
        <v>0.29411764705882354</v>
      </c>
      <c r="N14" s="28">
        <v>30</v>
      </c>
      <c r="O14" s="28">
        <v>31</v>
      </c>
      <c r="P14" s="28">
        <v>15</v>
      </c>
      <c r="Q14" s="28">
        <v>0</v>
      </c>
      <c r="R14" s="30"/>
      <c r="S14" s="29">
        <f t="shared" si="7"/>
        <v>108</v>
      </c>
    </row>
    <row r="15" spans="1:20" s="31" customFormat="1" ht="24" customHeight="1">
      <c r="A15" s="25" t="s">
        <v>83</v>
      </c>
      <c r="B15" s="26" t="s">
        <v>69</v>
      </c>
      <c r="C15" s="90">
        <f t="shared" si="0"/>
        <v>114</v>
      </c>
      <c r="D15" s="27">
        <f t="shared" si="1"/>
        <v>0.71250000000000002</v>
      </c>
      <c r="E15" s="27">
        <f t="shared" si="2"/>
        <v>0.5625</v>
      </c>
      <c r="F15" s="28">
        <v>70</v>
      </c>
      <c r="G15" s="28">
        <v>14</v>
      </c>
      <c r="H15" s="28">
        <v>20</v>
      </c>
      <c r="I15" s="28">
        <v>10</v>
      </c>
      <c r="J15" s="29">
        <f t="shared" si="3"/>
        <v>60</v>
      </c>
      <c r="K15" s="90">
        <f t="shared" si="4"/>
        <v>148</v>
      </c>
      <c r="L15" s="27">
        <f t="shared" si="5"/>
        <v>0.9673202614379085</v>
      </c>
      <c r="M15" s="27">
        <f t="shared" si="6"/>
        <v>0.81045751633986929</v>
      </c>
      <c r="N15" s="28">
        <v>104</v>
      </c>
      <c r="O15" s="28">
        <v>14</v>
      </c>
      <c r="P15" s="28">
        <v>20</v>
      </c>
      <c r="Q15" s="28">
        <v>10</v>
      </c>
      <c r="R15" s="30"/>
      <c r="S15" s="29">
        <f t="shared" si="7"/>
        <v>19</v>
      </c>
    </row>
    <row r="16" spans="1:20" s="31" customFormat="1" ht="24" customHeight="1">
      <c r="A16" s="25" t="s">
        <v>84</v>
      </c>
      <c r="B16" s="26" t="s">
        <v>69</v>
      </c>
      <c r="C16" s="90">
        <f t="shared" si="0"/>
        <v>127</v>
      </c>
      <c r="D16" s="27">
        <f t="shared" si="1"/>
        <v>0.79374999999999996</v>
      </c>
      <c r="E16" s="27">
        <f t="shared" si="2"/>
        <v>0.6875</v>
      </c>
      <c r="F16" s="28">
        <v>80</v>
      </c>
      <c r="G16" s="28">
        <v>17</v>
      </c>
      <c r="H16" s="28">
        <v>30</v>
      </c>
      <c r="I16" s="28">
        <v>0</v>
      </c>
      <c r="J16" s="29">
        <f t="shared" si="3"/>
        <v>50</v>
      </c>
      <c r="K16" s="90">
        <f t="shared" si="4"/>
        <v>120</v>
      </c>
      <c r="L16" s="27">
        <f t="shared" si="5"/>
        <v>0.78431372549019607</v>
      </c>
      <c r="M16" s="27">
        <f t="shared" si="6"/>
        <v>0.67320261437908502</v>
      </c>
      <c r="N16" s="28">
        <v>73</v>
      </c>
      <c r="O16" s="28">
        <v>17</v>
      </c>
      <c r="P16" s="28">
        <v>30</v>
      </c>
      <c r="Q16" s="28">
        <v>0</v>
      </c>
      <c r="R16" s="30"/>
      <c r="S16" s="29">
        <f t="shared" si="7"/>
        <v>50</v>
      </c>
    </row>
    <row r="17" spans="1:19" ht="24" customHeight="1">
      <c r="A17" s="20" t="s">
        <v>85</v>
      </c>
      <c r="B17" s="21" t="s">
        <v>76</v>
      </c>
      <c r="C17" s="89">
        <f t="shared" si="0"/>
        <v>80</v>
      </c>
      <c r="D17" s="22">
        <f t="shared" si="1"/>
        <v>0.5</v>
      </c>
      <c r="E17" s="22">
        <f t="shared" si="2"/>
        <v>0.33124999999999999</v>
      </c>
      <c r="F17" s="23">
        <v>26</v>
      </c>
      <c r="G17" s="23">
        <v>25</v>
      </c>
      <c r="H17" s="23">
        <v>27</v>
      </c>
      <c r="I17" s="23">
        <v>2</v>
      </c>
      <c r="J17" s="24">
        <f t="shared" si="3"/>
        <v>105</v>
      </c>
      <c r="K17" s="103">
        <f t="shared" si="4"/>
        <v>73</v>
      </c>
      <c r="L17" s="104">
        <f t="shared" si="5"/>
        <v>0.47712418300653597</v>
      </c>
      <c r="M17" s="104">
        <f t="shared" si="6"/>
        <v>0.33333333333333331</v>
      </c>
      <c r="N17" s="105">
        <v>26</v>
      </c>
      <c r="O17" s="105">
        <v>20</v>
      </c>
      <c r="P17" s="105">
        <v>25</v>
      </c>
      <c r="Q17" s="105">
        <v>2</v>
      </c>
      <c r="R17" s="106"/>
      <c r="S17" s="107">
        <f t="shared" si="7"/>
        <v>100</v>
      </c>
    </row>
    <row r="18" spans="1:19" ht="24" customHeight="1">
      <c r="A18" s="20" t="s">
        <v>86</v>
      </c>
      <c r="B18" s="21" t="s">
        <v>76</v>
      </c>
      <c r="C18" s="89">
        <f t="shared" si="0"/>
        <v>80</v>
      </c>
      <c r="D18" s="22">
        <f t="shared" si="1"/>
        <v>0.5</v>
      </c>
      <c r="E18" s="22">
        <f t="shared" si="2"/>
        <v>0.33124999999999999</v>
      </c>
      <c r="F18" s="23">
        <v>33</v>
      </c>
      <c r="G18" s="23">
        <v>27</v>
      </c>
      <c r="H18" s="23">
        <v>20</v>
      </c>
      <c r="I18" s="23">
        <v>0</v>
      </c>
      <c r="J18" s="24">
        <f t="shared" si="3"/>
        <v>107</v>
      </c>
      <c r="K18" s="103">
        <f t="shared" si="4"/>
        <v>76</v>
      </c>
      <c r="L18" s="104">
        <f t="shared" si="5"/>
        <v>0.49673202614379086</v>
      </c>
      <c r="M18" s="104">
        <f t="shared" si="6"/>
        <v>0.31372549019607843</v>
      </c>
      <c r="N18" s="105">
        <v>28</v>
      </c>
      <c r="O18" s="105">
        <v>28</v>
      </c>
      <c r="P18" s="105">
        <v>20</v>
      </c>
      <c r="Q18" s="105">
        <v>0</v>
      </c>
      <c r="R18" s="106"/>
      <c r="S18" s="107">
        <f t="shared" si="7"/>
        <v>105</v>
      </c>
    </row>
    <row r="19" spans="1:19" ht="24" customHeight="1">
      <c r="A19" s="20" t="s">
        <v>87</v>
      </c>
      <c r="B19" s="21"/>
      <c r="C19" s="89">
        <f t="shared" si="0"/>
        <v>0</v>
      </c>
      <c r="D19" s="22">
        <f t="shared" si="1"/>
        <v>0</v>
      </c>
      <c r="E19" s="32">
        <f t="shared" si="2"/>
        <v>0</v>
      </c>
      <c r="F19" s="92">
        <v>0</v>
      </c>
      <c r="G19" s="92">
        <v>0</v>
      </c>
      <c r="H19" s="92">
        <v>0</v>
      </c>
      <c r="I19" s="92">
        <v>0</v>
      </c>
      <c r="J19" s="24">
        <v>0</v>
      </c>
      <c r="K19" s="103">
        <f t="shared" si="4"/>
        <v>0</v>
      </c>
      <c r="L19" s="104">
        <f t="shared" si="5"/>
        <v>0</v>
      </c>
      <c r="M19" s="104">
        <f t="shared" si="6"/>
        <v>0</v>
      </c>
      <c r="N19" s="108">
        <v>0</v>
      </c>
      <c r="O19" s="108">
        <v>0</v>
      </c>
      <c r="P19" s="108">
        <v>0</v>
      </c>
      <c r="Q19" s="108">
        <v>0</v>
      </c>
      <c r="R19" s="109"/>
      <c r="S19" s="107">
        <f t="shared" si="7"/>
        <v>153</v>
      </c>
    </row>
    <row r="20" spans="1:19" ht="24" customHeight="1" thickBot="1">
      <c r="A20" s="20"/>
      <c r="B20" s="21"/>
      <c r="C20" s="36"/>
      <c r="D20" s="33"/>
      <c r="E20" s="33"/>
      <c r="F20" s="34"/>
      <c r="G20" s="34"/>
      <c r="H20" s="34"/>
      <c r="I20" s="34"/>
      <c r="J20" s="35"/>
      <c r="K20" s="110"/>
      <c r="L20" s="111"/>
      <c r="M20" s="111"/>
      <c r="N20" s="112"/>
      <c r="O20" s="112"/>
      <c r="P20" s="112"/>
      <c r="Q20" s="112"/>
      <c r="R20" s="113"/>
      <c r="S20" s="114"/>
    </row>
    <row r="22" spans="1:19">
      <c r="B22" s="91" t="s">
        <v>116</v>
      </c>
      <c r="L22" s="1" t="s">
        <v>117</v>
      </c>
    </row>
    <row r="23" spans="1:19">
      <c r="B23" s="91" t="s">
        <v>118</v>
      </c>
      <c r="L23" s="3" t="s">
        <v>119</v>
      </c>
      <c r="M23" s="3"/>
    </row>
    <row r="25" spans="1:19">
      <c r="H25" s="1"/>
    </row>
  </sheetData>
  <mergeCells count="5">
    <mergeCell ref="A1:S1"/>
    <mergeCell ref="M2:Q2"/>
    <mergeCell ref="M3:Q3"/>
    <mergeCell ref="C5:J5"/>
    <mergeCell ref="K5:S5"/>
  </mergeCells>
  <phoneticPr fontId="2"/>
  <printOptions horizontalCentered="1"/>
  <pageMargins left="0.7" right="0.7" top="0.75" bottom="0.75" header="0.3" footer="0.3"/>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vt:lpstr>
      <vt:lpstr>項目リスト(変更不可)</vt:lpstr>
      <vt:lpstr>R5_R6</vt:lpstr>
      <vt:lpstr>'R5_R6'!Print_Area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 Daichi</dc:creator>
  <cp:lastModifiedBy>川名　大地</cp:lastModifiedBy>
  <cp:lastPrinted>2022-10-19T06:11:57Z</cp:lastPrinted>
  <dcterms:created xsi:type="dcterms:W3CDTF">2020-09-04T02:57:12Z</dcterms:created>
  <dcterms:modified xsi:type="dcterms:W3CDTF">2024-10-28T01:34:12Z</dcterms:modified>
</cp:coreProperties>
</file>